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n_nadzor2022g\092022\BNB_ECB_tr\"/>
    </mc:Choice>
  </mc:AlternateContent>
  <xr:revisionPtr revIDLastSave="0" documentId="13_ncr:1_{2620F864-5EE0-4FBA-AFC8-CB292DDC55F7}" xr6:coauthVersionLast="47" xr6:coauthVersionMax="47" xr10:uidLastSave="{00000000-0000-0000-0000-000000000000}"/>
  <bookViews>
    <workbookView xWindow="-108" yWindow="-108" windowWidth="23256" windowHeight="12720" tabRatio="863" activeTab="1" xr2:uid="{00000000-000D-0000-FFFF-FFFF00000000}"/>
  </bookViews>
  <sheets>
    <sheet name="Index" sheetId="194" r:id="rId1"/>
    <sheet name="F_01.01" sheetId="233" r:id="rId2"/>
    <sheet name="F_01.02" sheetId="234" r:id="rId3"/>
    <sheet name="F_01.03" sheetId="235" r:id="rId4"/>
    <sheet name="F_02.00" sheetId="236" r:id="rId5"/>
    <sheet name="F_03.00" sheetId="168" r:id="rId6"/>
    <sheet name="F_04.01" sheetId="202" r:id="rId7"/>
    <sheet name="F_04.02.1" sheetId="207" r:id="rId8"/>
    <sheet name="F_04.02.2" sheetId="206" r:id="rId9"/>
    <sheet name="F_04.03.1" sheetId="208" r:id="rId10"/>
    <sheet name="F_04.04.1" sheetId="237" r:id="rId11"/>
    <sheet name="F_04.05" sheetId="209" r:id="rId12"/>
    <sheet name="F_05.01" sheetId="126" r:id="rId13"/>
    <sheet name="F_06.01" sheetId="182" r:id="rId14"/>
    <sheet name="F_07.01" sheetId="238" r:id="rId15"/>
    <sheet name="F_08.01" sheetId="145" r:id="rId16"/>
    <sheet name="F_08.02" sheetId="210" r:id="rId17"/>
    <sheet name="F_09.01.1" sheetId="146" r:id="rId18"/>
    <sheet name="F_09.02" sheetId="211" r:id="rId19"/>
    <sheet name="F_10.00" sheetId="124" r:id="rId20"/>
    <sheet name="F_11.01" sheetId="201" r:id="rId21"/>
    <sheet name="F_11.03" sheetId="212" r:id="rId22"/>
    <sheet name="F_11.04" sheetId="213" r:id="rId23"/>
    <sheet name="F_12.01" sheetId="239" r:id="rId24"/>
    <sheet name="F_12.02" sheetId="214" r:id="rId25"/>
    <sheet name="F_13.01" sheetId="183" r:id="rId26"/>
    <sheet name="F_13.02.1" sheetId="227" r:id="rId27"/>
    <sheet name="F_13.03.1" sheetId="228" r:id="rId28"/>
    <sheet name="F_14.00" sheetId="153" r:id="rId29"/>
    <sheet name="F_15.00" sheetId="155" r:id="rId30"/>
    <sheet name="F_16.01" sheetId="169" r:id="rId31"/>
    <sheet name="F_16.02" sheetId="219" r:id="rId32"/>
    <sheet name="F_16.03" sheetId="218" r:id="rId33"/>
    <sheet name="F_16.04.1" sheetId="223" r:id="rId34"/>
    <sheet name="F_16.04" sheetId="220" r:id="rId35"/>
    <sheet name="F_16.05" sheetId="222" r:id="rId36"/>
    <sheet name="F_16.06" sheetId="221" r:id="rId37"/>
    <sheet name="F_16.07" sheetId="240" r:id="rId38"/>
    <sheet name="F_16.08" sheetId="231" r:id="rId39"/>
    <sheet name="F_18.00" sheetId="241" r:id="rId40"/>
    <sheet name="F_18.01" sheetId="229" r:id="rId41"/>
    <sheet name="F_18.02" sheetId="230" r:id="rId42"/>
    <sheet name="F_19.00" sheetId="242" r:id="rId43"/>
  </sheets>
  <definedNames>
    <definedName name="_xlnm.Print_Area" localSheetId="1">'F_01.01'!$A$1:$F$52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_xlnm.Print_Area" localSheetId="5">'F_03.00'!$B$1:$E$58</definedName>
    <definedName name="_xlnm.Print_Area" localSheetId="6">'F_04.01'!$B$1:$E$34</definedName>
    <definedName name="_xlnm.Print_Area" localSheetId="7">'F_04.02.1'!$B$1:$F$32</definedName>
    <definedName name="_xlnm.Print_Area" localSheetId="8">'F_04.02.2'!$B$1:$F$28</definedName>
    <definedName name="_xlnm.Print_Area" localSheetId="9">'F_04.03.1'!$B$1:$P$35</definedName>
    <definedName name="_xlnm.Print_Area" localSheetId="10">'F_04.04.1'!$A$1:$P$31</definedName>
    <definedName name="_xlnm.Print_Area" localSheetId="11">'F_04.05'!$A$1:$E$17</definedName>
    <definedName name="_xlnm.Print_Area" localSheetId="12">'F_05.01'!$B$1:$L$28</definedName>
    <definedName name="_xlnm.Print_Area" localSheetId="13">'F_06.01'!$B$1:$J$37</definedName>
    <definedName name="_xlnm.Print_Area" localSheetId="14">'F_07.01'!$B$1:$P$43</definedName>
    <definedName name="_xlnm.Print_Area" localSheetId="15">'F_08.01'!$B$1:$I$61</definedName>
    <definedName name="_xlnm.Print_Area" localSheetId="17">'F_09.01.1'!$B$1:$P$39</definedName>
    <definedName name="_xlnm.Print_Area" localSheetId="18">'F_09.02'!$B$1:$F$35</definedName>
    <definedName name="_xlnm.Print_Area" localSheetId="19">'F_10.00'!$B$1:$H$49</definedName>
    <definedName name="_xlnm.Print_Area" localSheetId="20">'F_11.01'!$B$1:$H$68</definedName>
    <definedName name="_xlnm.Print_Area" localSheetId="21">'F_11.03'!$B$1:$G$23</definedName>
    <definedName name="_xlnm.Print_Area" localSheetId="22">'F_11.04'!$B$1:$I$38</definedName>
    <definedName name="_xlnm.Print_Area" localSheetId="23">'F_12.01'!$B$1:$P$90</definedName>
    <definedName name="_xlnm.Print_Area" localSheetId="24">'F_12.02'!$A$1:$J$31</definedName>
    <definedName name="_xlnm.Print_Area" localSheetId="25">'F_13.01'!$B$1:$L$26</definedName>
    <definedName name="_xlnm.Print_Area" localSheetId="28">'F_14.00'!$B$1:$L$45</definedName>
    <definedName name="_xlnm.Print_Area" localSheetId="29">'F_15.00'!$B$1:$O$35</definedName>
    <definedName name="_xlnm.Print_Area" localSheetId="30">'F_16.01'!$B$1:$F$47</definedName>
    <definedName name="_xlnm.Print_Area" localSheetId="31">'F_16.02'!$B$1:$E$20</definedName>
    <definedName name="_xlnm.Print_Area" localSheetId="32">'F_16.03'!$B$1:$E$26</definedName>
    <definedName name="_xlnm.Print_Area" localSheetId="34">'F_16.04'!$B$1:$E$21</definedName>
    <definedName name="_xlnm.Print_Area" localSheetId="33">'F_16.04.1'!$B$1:$E$19</definedName>
    <definedName name="_xlnm.Print_Area" localSheetId="35">'F_16.05'!$B$1:$F$22</definedName>
    <definedName name="_xlnm.Print_Area" localSheetId="36">'F_16.06'!$B$1:$E$19</definedName>
    <definedName name="_xlnm.Print_Area" localSheetId="37">'F_16.07'!$B$1:$G$26</definedName>
    <definedName name="_xlnm.Print_Area" localSheetId="39">'F_18.00'!$B$1:$AR$95</definedName>
    <definedName name="_xlnm.Print_Area" localSheetId="42">'F_19.00'!$B$1:$X$75</definedName>
    <definedName name="_xlnm.Print_Titles" localSheetId="39">'F_18.00'!$B:$D</definedName>
    <definedName name="_xlnm.Print_Titles" localSheetId="42">'F_19.00'!$B:$D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  <definedName name="Z_1DB48480_6711_40FB_9C4F_EB173E700CA0_.wvu.PrintArea" localSheetId="5" hidden="1">'F_03.00'!$C$12:$M$56</definedName>
    <definedName name="Z_1DB48480_6711_40FB_9C4F_EB173E700CA0_.wvu.PrintArea" localSheetId="6" hidden="1">'F_04.01'!#REF!</definedName>
    <definedName name="Z_1DB48480_6711_40FB_9C4F_EB173E700CA0_.wvu.PrintArea" localSheetId="12" hidden="1">'F_05.01'!$D$12:$I$23</definedName>
    <definedName name="Z_1DB48480_6711_40FB_9C4F_EB173E700CA0_.wvu.PrintArea" localSheetId="14" hidden="1">'F_07.01'!$C$8:$P$43</definedName>
    <definedName name="Z_1DB48480_6711_40FB_9C4F_EB173E700CA0_.wvu.PrintArea" localSheetId="15" hidden="1">'F_08.01'!$C$6:$D$63</definedName>
    <definedName name="Z_1DB48480_6711_40FB_9C4F_EB173E700CA0_.wvu.PrintArea" localSheetId="23" hidden="1">'F_12.01'!$C$6:$N$38</definedName>
    <definedName name="Z_1DB48480_6711_40FB_9C4F_EB173E700CA0_.wvu.PrintArea" localSheetId="25" hidden="1">'F_13.01'!$C$6:$N$43</definedName>
    <definedName name="Z_1DB48480_6711_40FB_9C4F_EB173E700CA0_.wvu.PrintArea" localSheetId="29" hidden="1">'F_15.00'!$D$6:$N$35</definedName>
    <definedName name="Z_1DB48480_6711_40FB_9C4F_EB173E700CA0_.wvu.PrintArea" localSheetId="30" hidden="1">'F_16.01'!$C$6:$E$47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30" l="1"/>
  <c r="AA27" i="230" l="1"/>
  <c r="W27" i="230" s="1"/>
  <c r="X27" i="230"/>
  <c r="M27" i="230"/>
  <c r="U27" i="230" s="1"/>
  <c r="H27" i="230"/>
  <c r="G27" i="230"/>
  <c r="AA26" i="230"/>
  <c r="W26" i="230" s="1"/>
  <c r="X26" i="230"/>
  <c r="M26" i="230"/>
  <c r="U26" i="230" s="1"/>
  <c r="H26" i="230"/>
  <c r="G26" i="230"/>
  <c r="AA25" i="230"/>
  <c r="W25" i="230" s="1"/>
  <c r="X25" i="230"/>
  <c r="M25" i="230"/>
  <c r="U25" i="230" s="1"/>
  <c r="H25" i="230"/>
  <c r="G25" i="230"/>
  <c r="AA24" i="230"/>
  <c r="W24" i="230" s="1"/>
  <c r="X24" i="230"/>
  <c r="M24" i="230"/>
  <c r="U24" i="230" s="1"/>
  <c r="H24" i="230"/>
  <c r="G24" i="230"/>
  <c r="AA23" i="230"/>
  <c r="W23" i="230" s="1"/>
  <c r="X23" i="230"/>
  <c r="M23" i="230"/>
  <c r="U23" i="230" s="1"/>
  <c r="L23" i="230"/>
  <c r="H23" i="230"/>
  <c r="G23" i="230"/>
  <c r="F23" i="230"/>
  <c r="AA22" i="230"/>
  <c r="W22" i="230" s="1"/>
  <c r="X22" i="230"/>
  <c r="M22" i="230"/>
  <c r="F22" i="230" s="1"/>
  <c r="L22" i="230"/>
  <c r="H22" i="230"/>
  <c r="AA21" i="230"/>
  <c r="X21" i="230"/>
  <c r="W21" i="230"/>
  <c r="U21" i="230"/>
  <c r="M21" i="230"/>
  <c r="L21" i="230"/>
  <c r="H21" i="230"/>
  <c r="F21" i="230" s="1"/>
  <c r="G21" i="230"/>
  <c r="AA20" i="230"/>
  <c r="X20" i="230"/>
  <c r="W20" i="230"/>
  <c r="M20" i="230"/>
  <c r="U20" i="230" s="1"/>
  <c r="H20" i="230"/>
  <c r="F20" i="230" s="1"/>
  <c r="G20" i="230"/>
  <c r="AA19" i="230"/>
  <c r="X19" i="230"/>
  <c r="W19" i="230"/>
  <c r="M19" i="230"/>
  <c r="U19" i="230" s="1"/>
  <c r="H19" i="230"/>
  <c r="F19" i="230" s="1"/>
  <c r="G19" i="230"/>
  <c r="AA18" i="230"/>
  <c r="X18" i="230"/>
  <c r="W18" i="230"/>
  <c r="M18" i="230"/>
  <c r="U18" i="230" s="1"/>
  <c r="H18" i="230"/>
  <c r="F18" i="230" s="1"/>
  <c r="G18" i="230"/>
  <c r="F30" i="229"/>
  <c r="F32" i="229" s="1"/>
  <c r="E30" i="229"/>
  <c r="E32" i="229" s="1"/>
  <c r="J23" i="214"/>
  <c r="I23" i="214"/>
  <c r="H23" i="214"/>
  <c r="G23" i="214"/>
  <c r="F23" i="214"/>
  <c r="E23" i="214"/>
  <c r="J17" i="214"/>
  <c r="I17" i="214"/>
  <c r="I30" i="214" s="1"/>
  <c r="H17" i="214"/>
  <c r="H30" i="214" s="1"/>
  <c r="G17" i="214"/>
  <c r="G30" i="214" s="1"/>
  <c r="F17" i="214"/>
  <c r="F30" i="214" s="1"/>
  <c r="E17" i="214"/>
  <c r="E30" i="214" s="1"/>
  <c r="I37" i="182"/>
  <c r="H37" i="182"/>
  <c r="G37" i="182"/>
  <c r="F37" i="182"/>
  <c r="E37" i="182"/>
  <c r="L23" i="126"/>
  <c r="K23" i="126"/>
  <c r="J23" i="126"/>
  <c r="I23" i="126"/>
  <c r="H23" i="126"/>
  <c r="G23" i="126"/>
  <c r="F23" i="126"/>
  <c r="U22" i="230" l="1"/>
  <c r="J30" i="214"/>
  <c r="F24" i="230"/>
  <c r="F25" i="230"/>
  <c r="F26" i="230"/>
  <c r="F27" i="230"/>
  <c r="R75" i="242" l="1"/>
  <c r="P75" i="242" s="1"/>
  <c r="J75" i="242"/>
  <c r="M75" i="242" s="1"/>
  <c r="F75" i="242"/>
  <c r="E75" i="242"/>
  <c r="R74" i="242"/>
  <c r="P74" i="242" s="1"/>
  <c r="J74" i="242"/>
  <c r="M74" i="242" s="1"/>
  <c r="F74" i="242"/>
  <c r="S72" i="242"/>
  <c r="R72" i="242" s="1"/>
  <c r="P72" i="242" s="1"/>
  <c r="I72" i="242"/>
  <c r="H72" i="242"/>
  <c r="R71" i="242"/>
  <c r="P71" i="242" s="1"/>
  <c r="J71" i="242"/>
  <c r="M71" i="242" s="1"/>
  <c r="F71" i="242"/>
  <c r="E71" i="242"/>
  <c r="R70" i="242"/>
  <c r="P70" i="242" s="1"/>
  <c r="J70" i="242"/>
  <c r="M70" i="242" s="1"/>
  <c r="F70" i="242"/>
  <c r="E70" i="242"/>
  <c r="R69" i="242"/>
  <c r="P69" i="242"/>
  <c r="J69" i="242"/>
  <c r="M69" i="242" s="1"/>
  <c r="F69" i="242"/>
  <c r="R68" i="242"/>
  <c r="P68" i="242"/>
  <c r="J68" i="242"/>
  <c r="E68" i="242" s="1"/>
  <c r="F68" i="242"/>
  <c r="R67" i="242"/>
  <c r="P67" i="242"/>
  <c r="J67" i="242"/>
  <c r="M67" i="242" s="1"/>
  <c r="F67" i="242"/>
  <c r="E67" i="242" s="1"/>
  <c r="R66" i="242"/>
  <c r="P66" i="242" s="1"/>
  <c r="J66" i="242"/>
  <c r="M66" i="242" s="1"/>
  <c r="F66" i="242"/>
  <c r="R65" i="242"/>
  <c r="P65" i="242"/>
  <c r="J65" i="242"/>
  <c r="M65" i="242" s="1"/>
  <c r="F65" i="242"/>
  <c r="R64" i="242"/>
  <c r="P64" i="242" s="1"/>
  <c r="J64" i="242"/>
  <c r="E64" i="242" s="1"/>
  <c r="F64" i="242"/>
  <c r="R63" i="242"/>
  <c r="P63" i="242"/>
  <c r="J63" i="242"/>
  <c r="M63" i="242" s="1"/>
  <c r="F63" i="242"/>
  <c r="R62" i="242"/>
  <c r="P62" i="242"/>
  <c r="J62" i="242"/>
  <c r="M62" i="242" s="1"/>
  <c r="F62" i="242"/>
  <c r="E62" i="242" s="1"/>
  <c r="X61" i="242"/>
  <c r="W61" i="242"/>
  <c r="V61" i="242"/>
  <c r="U61" i="242"/>
  <c r="T61" i="242"/>
  <c r="S61" i="242"/>
  <c r="R61" i="242" s="1"/>
  <c r="P61" i="242" s="1"/>
  <c r="O61" i="242"/>
  <c r="L61" i="242"/>
  <c r="K61" i="242"/>
  <c r="J61" i="242" s="1"/>
  <c r="M61" i="242" s="1"/>
  <c r="I61" i="242"/>
  <c r="H61" i="242"/>
  <c r="G61" i="242"/>
  <c r="R60" i="242"/>
  <c r="P60" i="242" s="1"/>
  <c r="J60" i="242"/>
  <c r="M60" i="242" s="1"/>
  <c r="F60" i="242"/>
  <c r="E60" i="242"/>
  <c r="R59" i="242"/>
  <c r="P59" i="242" s="1"/>
  <c r="J59" i="242"/>
  <c r="M59" i="242" s="1"/>
  <c r="F59" i="242"/>
  <c r="R58" i="242"/>
  <c r="P58" i="242" s="1"/>
  <c r="J58" i="242"/>
  <c r="F58" i="242"/>
  <c r="R57" i="242"/>
  <c r="P57" i="242" s="1"/>
  <c r="J57" i="242"/>
  <c r="M57" i="242" s="1"/>
  <c r="F57" i="242"/>
  <c r="R56" i="242"/>
  <c r="P56" i="242"/>
  <c r="J56" i="242"/>
  <c r="M56" i="242" s="1"/>
  <c r="F56" i="242"/>
  <c r="E56" i="242" s="1"/>
  <c r="X55" i="242"/>
  <c r="W55" i="242"/>
  <c r="V55" i="242"/>
  <c r="U55" i="242"/>
  <c r="U72" i="242" s="1"/>
  <c r="T55" i="242"/>
  <c r="T72" i="242" s="1"/>
  <c r="S55" i="242"/>
  <c r="R55" i="242"/>
  <c r="P55" i="242" s="1"/>
  <c r="O55" i="242"/>
  <c r="L55" i="242"/>
  <c r="L72" i="242" s="1"/>
  <c r="K55" i="242"/>
  <c r="J55" i="242" s="1"/>
  <c r="M55" i="242" s="1"/>
  <c r="I55" i="242"/>
  <c r="H55" i="242"/>
  <c r="G55" i="242"/>
  <c r="G72" i="242" s="1"/>
  <c r="F55" i="242"/>
  <c r="E55" i="242" s="1"/>
  <c r="R53" i="242"/>
  <c r="P53" i="242"/>
  <c r="N53" i="242"/>
  <c r="M53" i="242"/>
  <c r="J53" i="242"/>
  <c r="F53" i="242"/>
  <c r="E53" i="242" s="1"/>
  <c r="R52" i="242"/>
  <c r="P52" i="242"/>
  <c r="J52" i="242"/>
  <c r="N52" i="242" s="1"/>
  <c r="F52" i="242"/>
  <c r="R51" i="242"/>
  <c r="P51" i="242" s="1"/>
  <c r="J51" i="242"/>
  <c r="N51" i="242" s="1"/>
  <c r="F51" i="242"/>
  <c r="E51" i="242" s="1"/>
  <c r="R50" i="242"/>
  <c r="P50" i="242" s="1"/>
  <c r="J50" i="242"/>
  <c r="F50" i="242"/>
  <c r="E50" i="242"/>
  <c r="R49" i="242"/>
  <c r="P49" i="242"/>
  <c r="J49" i="242"/>
  <c r="N49" i="242" s="1"/>
  <c r="F49" i="242"/>
  <c r="E49" i="242" s="1"/>
  <c r="R48" i="242"/>
  <c r="P48" i="242" s="1"/>
  <c r="J48" i="242"/>
  <c r="M48" i="242" s="1"/>
  <c r="F48" i="242"/>
  <c r="E48" i="242" s="1"/>
  <c r="R47" i="242"/>
  <c r="P47" i="242" s="1"/>
  <c r="J47" i="242"/>
  <c r="N47" i="242" s="1"/>
  <c r="F47" i="242"/>
  <c r="E47" i="242"/>
  <c r="R46" i="242"/>
  <c r="P46" i="242" s="1"/>
  <c r="N46" i="242"/>
  <c r="J46" i="242"/>
  <c r="M46" i="242" s="1"/>
  <c r="F46" i="242"/>
  <c r="R45" i="242"/>
  <c r="P45" i="242"/>
  <c r="N45" i="242"/>
  <c r="M45" i="242"/>
  <c r="J45" i="242"/>
  <c r="F45" i="242"/>
  <c r="E45" i="242" s="1"/>
  <c r="R44" i="242"/>
  <c r="P44" i="242" s="1"/>
  <c r="J44" i="242"/>
  <c r="E44" i="242" s="1"/>
  <c r="F44" i="242"/>
  <c r="X43" i="242"/>
  <c r="W43" i="242"/>
  <c r="V43" i="242"/>
  <c r="U43" i="242"/>
  <c r="T43" i="242"/>
  <c r="S43" i="242"/>
  <c r="R43" i="242" s="1"/>
  <c r="Q43" i="242"/>
  <c r="O43" i="242"/>
  <c r="O54" i="242" s="1"/>
  <c r="L43" i="242"/>
  <c r="K43" i="242"/>
  <c r="I43" i="242"/>
  <c r="H43" i="242"/>
  <c r="G43" i="242"/>
  <c r="F43" i="242" s="1"/>
  <c r="R42" i="242"/>
  <c r="P42" i="242" s="1"/>
  <c r="M42" i="242"/>
  <c r="J42" i="242"/>
  <c r="N42" i="242" s="1"/>
  <c r="F42" i="242"/>
  <c r="E42" i="242" s="1"/>
  <c r="R41" i="242"/>
  <c r="P41" i="242" s="1"/>
  <c r="J41" i="242"/>
  <c r="M41" i="242" s="1"/>
  <c r="F41" i="242"/>
  <c r="R40" i="242"/>
  <c r="P40" i="242" s="1"/>
  <c r="N40" i="242"/>
  <c r="M40" i="242"/>
  <c r="J40" i="242"/>
  <c r="F40" i="242"/>
  <c r="E40" i="242" s="1"/>
  <c r="R39" i="242"/>
  <c r="P39" i="242"/>
  <c r="J39" i="242"/>
  <c r="F39" i="242"/>
  <c r="R38" i="242"/>
  <c r="P38" i="242"/>
  <c r="J38" i="242"/>
  <c r="N38" i="242" s="1"/>
  <c r="F38" i="242"/>
  <c r="X37" i="242"/>
  <c r="X54" i="242" s="1"/>
  <c r="W37" i="242"/>
  <c r="V37" i="242"/>
  <c r="V54" i="242" s="1"/>
  <c r="U37" i="242"/>
  <c r="T37" i="242"/>
  <c r="S37" i="242"/>
  <c r="Q37" i="242"/>
  <c r="Q54" i="242" s="1"/>
  <c r="O37" i="242"/>
  <c r="L37" i="242"/>
  <c r="K37" i="242"/>
  <c r="K54" i="242" s="1"/>
  <c r="I37" i="242"/>
  <c r="I54" i="242" s="1"/>
  <c r="H37" i="242"/>
  <c r="H54" i="242" s="1"/>
  <c r="G37" i="242"/>
  <c r="R35" i="242"/>
  <c r="P35" i="242" s="1"/>
  <c r="J35" i="242"/>
  <c r="F35" i="242"/>
  <c r="E35" i="242" s="1"/>
  <c r="R34" i="242"/>
  <c r="P34" i="242" s="1"/>
  <c r="J34" i="242"/>
  <c r="F34" i="242"/>
  <c r="R33" i="242"/>
  <c r="P33" i="242" s="1"/>
  <c r="J33" i="242"/>
  <c r="M33" i="242" s="1"/>
  <c r="F33" i="242"/>
  <c r="E33" i="242" s="1"/>
  <c r="R32" i="242"/>
  <c r="P32" i="242" s="1"/>
  <c r="J32" i="242"/>
  <c r="F32" i="242"/>
  <c r="R31" i="242"/>
  <c r="P31" i="242" s="1"/>
  <c r="J31" i="242"/>
  <c r="F31" i="242"/>
  <c r="E31" i="242" s="1"/>
  <c r="R30" i="242"/>
  <c r="P30" i="242" s="1"/>
  <c r="J30" i="242"/>
  <c r="F30" i="242"/>
  <c r="R29" i="242"/>
  <c r="P29" i="242" s="1"/>
  <c r="J29" i="242"/>
  <c r="F29" i="242"/>
  <c r="E29" i="242" s="1"/>
  <c r="R28" i="242"/>
  <c r="P28" i="242" s="1"/>
  <c r="J28" i="242"/>
  <c r="F28" i="242"/>
  <c r="R27" i="242"/>
  <c r="P27" i="242" s="1"/>
  <c r="J27" i="242"/>
  <c r="M27" i="242" s="1"/>
  <c r="F27" i="242"/>
  <c r="R26" i="242"/>
  <c r="P26" i="242" s="1"/>
  <c r="J26" i="242"/>
  <c r="N26" i="242" s="1"/>
  <c r="F26" i="242"/>
  <c r="E26" i="242" s="1"/>
  <c r="X25" i="242"/>
  <c r="W25" i="242"/>
  <c r="V25" i="242"/>
  <c r="U25" i="242"/>
  <c r="T25" i="242"/>
  <c r="S25" i="242"/>
  <c r="Q25" i="242"/>
  <c r="Q36" i="242" s="1"/>
  <c r="L25" i="242"/>
  <c r="K25" i="242"/>
  <c r="I25" i="242"/>
  <c r="H25" i="242"/>
  <c r="G25" i="242"/>
  <c r="R24" i="242"/>
  <c r="P24" i="242" s="1"/>
  <c r="J24" i="242"/>
  <c r="N24" i="242" s="1"/>
  <c r="F24" i="242"/>
  <c r="R23" i="242"/>
  <c r="P23" i="242" s="1"/>
  <c r="J23" i="242"/>
  <c r="F23" i="242"/>
  <c r="R22" i="242"/>
  <c r="P22" i="242" s="1"/>
  <c r="J22" i="242"/>
  <c r="M22" i="242" s="1"/>
  <c r="F22" i="242"/>
  <c r="E22" i="242"/>
  <c r="R21" i="242"/>
  <c r="P21" i="242"/>
  <c r="J21" i="242"/>
  <c r="N21" i="242" s="1"/>
  <c r="F21" i="242"/>
  <c r="E21" i="242"/>
  <c r="R20" i="242"/>
  <c r="P20" i="242"/>
  <c r="J20" i="242"/>
  <c r="M20" i="242" s="1"/>
  <c r="F20" i="242"/>
  <c r="X19" i="242"/>
  <c r="X36" i="242" s="1"/>
  <c r="W19" i="242"/>
  <c r="W36" i="242" s="1"/>
  <c r="V19" i="242"/>
  <c r="U19" i="242"/>
  <c r="U36" i="242" s="1"/>
  <c r="T19" i="242"/>
  <c r="S19" i="242"/>
  <c r="S36" i="242" s="1"/>
  <c r="Q19" i="242"/>
  <c r="O19" i="242"/>
  <c r="L19" i="242"/>
  <c r="K19" i="242"/>
  <c r="K36" i="242" s="1"/>
  <c r="I19" i="242"/>
  <c r="H19" i="242"/>
  <c r="G19" i="242"/>
  <c r="R18" i="242"/>
  <c r="P18" i="242"/>
  <c r="J18" i="242"/>
  <c r="F18" i="242"/>
  <c r="E18" i="242" s="1"/>
  <c r="AM94" i="241"/>
  <c r="Y94" i="241"/>
  <c r="X94" i="241"/>
  <c r="F94" i="241"/>
  <c r="E94" i="241" s="1"/>
  <c r="AM93" i="241"/>
  <c r="Y93" i="241"/>
  <c r="X93" i="241" s="1"/>
  <c r="F93" i="241"/>
  <c r="E93" i="241" s="1"/>
  <c r="AM92" i="241"/>
  <c r="Y92" i="241"/>
  <c r="X92" i="241"/>
  <c r="F92" i="241"/>
  <c r="E92" i="241" s="1"/>
  <c r="AM91" i="241"/>
  <c r="Y91" i="241"/>
  <c r="X91" i="241"/>
  <c r="F91" i="241"/>
  <c r="E91" i="241"/>
  <c r="AM90" i="241"/>
  <c r="Y90" i="241"/>
  <c r="X90" i="241" s="1"/>
  <c r="F90" i="241"/>
  <c r="E90" i="241" s="1"/>
  <c r="AM89" i="241"/>
  <c r="Y89" i="241"/>
  <c r="X89" i="241" s="1"/>
  <c r="F89" i="241"/>
  <c r="E89" i="241" s="1"/>
  <c r="AR88" i="241"/>
  <c r="AQ88" i="241"/>
  <c r="AP88" i="241"/>
  <c r="AO88" i="241"/>
  <c r="AD88" i="241"/>
  <c r="AM88" i="241" s="1"/>
  <c r="AB88" i="241"/>
  <c r="AB95" i="241" s="1"/>
  <c r="AA88" i="241"/>
  <c r="Y88" i="241" s="1"/>
  <c r="X88" i="241" s="1"/>
  <c r="L88" i="241"/>
  <c r="K88" i="241"/>
  <c r="J88" i="241"/>
  <c r="I88" i="241"/>
  <c r="F88" i="241" s="1"/>
  <c r="AM87" i="241"/>
  <c r="Y87" i="241"/>
  <c r="X87" i="241" s="1"/>
  <c r="F87" i="241"/>
  <c r="E87" i="241"/>
  <c r="AM86" i="241"/>
  <c r="Y86" i="241"/>
  <c r="X86" i="241" s="1"/>
  <c r="F86" i="241"/>
  <c r="E86" i="241"/>
  <c r="AM85" i="241"/>
  <c r="Y85" i="241"/>
  <c r="X85" i="241"/>
  <c r="F85" i="241"/>
  <c r="E85" i="241" s="1"/>
  <c r="AM84" i="241"/>
  <c r="Y84" i="241"/>
  <c r="X84" i="241" s="1"/>
  <c r="F84" i="241"/>
  <c r="E84" i="241" s="1"/>
  <c r="AM83" i="241"/>
  <c r="Y83" i="241"/>
  <c r="X83" i="241" s="1"/>
  <c r="F83" i="241"/>
  <c r="E83" i="241" s="1"/>
  <c r="AM82" i="241"/>
  <c r="Y82" i="241"/>
  <c r="X82" i="241" s="1"/>
  <c r="F82" i="241"/>
  <c r="E82" i="241"/>
  <c r="AR81" i="241"/>
  <c r="AQ81" i="241"/>
  <c r="AP81" i="241"/>
  <c r="AO81" i="241"/>
  <c r="AD81" i="241"/>
  <c r="AB81" i="241"/>
  <c r="AA81" i="241"/>
  <c r="Y81" i="241" s="1"/>
  <c r="L81" i="241"/>
  <c r="K81" i="241"/>
  <c r="J81" i="241"/>
  <c r="I81" i="241"/>
  <c r="AM80" i="241"/>
  <c r="Y80" i="241"/>
  <c r="X80" i="241" s="1"/>
  <c r="V80" i="241"/>
  <c r="U80" i="241"/>
  <c r="F80" i="241"/>
  <c r="E80" i="241" s="1"/>
  <c r="AM79" i="241"/>
  <c r="Y79" i="241"/>
  <c r="X79" i="241" s="1"/>
  <c r="V79" i="241"/>
  <c r="U79" i="241"/>
  <c r="F79" i="241"/>
  <c r="E79" i="241" s="1"/>
  <c r="AM78" i="241"/>
  <c r="Y78" i="241"/>
  <c r="X78" i="241" s="1"/>
  <c r="V78" i="241"/>
  <c r="U78" i="241"/>
  <c r="F78" i="241"/>
  <c r="E78" i="241" s="1"/>
  <c r="AM77" i="241"/>
  <c r="Y77" i="241"/>
  <c r="X77" i="241"/>
  <c r="V77" i="241"/>
  <c r="U77" i="241"/>
  <c r="F77" i="241"/>
  <c r="E77" i="241" s="1"/>
  <c r="AM76" i="241"/>
  <c r="Y76" i="241"/>
  <c r="X76" i="241" s="1"/>
  <c r="V76" i="241"/>
  <c r="U76" i="241"/>
  <c r="F76" i="241"/>
  <c r="E76" i="241"/>
  <c r="AM75" i="241"/>
  <c r="Y75" i="241"/>
  <c r="X75" i="241" s="1"/>
  <c r="V75" i="241"/>
  <c r="U75" i="241"/>
  <c r="F75" i="241"/>
  <c r="E75" i="241"/>
  <c r="AR74" i="241"/>
  <c r="AR95" i="241" s="1"/>
  <c r="AQ74" i="241"/>
  <c r="AP74" i="241"/>
  <c r="AO74" i="241"/>
  <c r="AO95" i="241" s="1"/>
  <c r="AD74" i="241"/>
  <c r="AM74" i="241" s="1"/>
  <c r="AB74" i="241"/>
  <c r="AA74" i="241"/>
  <c r="Y74" i="241" s="1"/>
  <c r="X74" i="241" s="1"/>
  <c r="L74" i="241"/>
  <c r="L95" i="241" s="1"/>
  <c r="K74" i="241"/>
  <c r="K95" i="241" s="1"/>
  <c r="J74" i="241"/>
  <c r="J95" i="241" s="1"/>
  <c r="I74" i="241"/>
  <c r="I95" i="241" s="1"/>
  <c r="F95" i="241" s="1"/>
  <c r="E95" i="241" s="1"/>
  <c r="F74" i="241"/>
  <c r="E74" i="241"/>
  <c r="AD73" i="241"/>
  <c r="X73" i="241" s="1"/>
  <c r="Y73" i="241"/>
  <c r="L73" i="241"/>
  <c r="F73" i="241"/>
  <c r="E73" i="241" s="1"/>
  <c r="S71" i="241"/>
  <c r="H71" i="241"/>
  <c r="X70" i="241"/>
  <c r="F70" i="241"/>
  <c r="E70" i="241"/>
  <c r="X69" i="241"/>
  <c r="F69" i="241"/>
  <c r="E69" i="241"/>
  <c r="AD68" i="241"/>
  <c r="X68" i="241" s="1"/>
  <c r="L68" i="241"/>
  <c r="F68" i="241"/>
  <c r="E68" i="241" s="1"/>
  <c r="X67" i="241"/>
  <c r="F67" i="241"/>
  <c r="E67" i="241" s="1"/>
  <c r="X66" i="241"/>
  <c r="F66" i="241"/>
  <c r="E66" i="241" s="1"/>
  <c r="AD65" i="241"/>
  <c r="X65" i="241"/>
  <c r="L65" i="241"/>
  <c r="F65" i="241"/>
  <c r="AD64" i="241"/>
  <c r="X64" i="241" s="1"/>
  <c r="L64" i="241"/>
  <c r="F64" i="241"/>
  <c r="E64" i="241" s="1"/>
  <c r="AD63" i="241"/>
  <c r="X63" i="241" s="1"/>
  <c r="L63" i="241"/>
  <c r="F63" i="241"/>
  <c r="E63" i="241" s="1"/>
  <c r="AD62" i="241"/>
  <c r="X62" i="241" s="1"/>
  <c r="L62" i="241"/>
  <c r="F62" i="241"/>
  <c r="E62" i="241" s="1"/>
  <c r="AD61" i="241"/>
  <c r="X61" i="241"/>
  <c r="L61" i="241"/>
  <c r="F61" i="241"/>
  <c r="E61" i="241" s="1"/>
  <c r="AR60" i="241"/>
  <c r="AQ60" i="241"/>
  <c r="AP60" i="241"/>
  <c r="AO60" i="241"/>
  <c r="AK60" i="241"/>
  <c r="AJ60" i="241"/>
  <c r="AI60" i="241"/>
  <c r="AH60" i="241"/>
  <c r="AG60" i="241"/>
  <c r="AF60" i="241"/>
  <c r="AE60" i="241"/>
  <c r="S60" i="241"/>
  <c r="R60" i="241"/>
  <c r="Q60" i="241"/>
  <c r="P60" i="241"/>
  <c r="O60" i="241"/>
  <c r="O71" i="241" s="1"/>
  <c r="N60" i="241"/>
  <c r="M60" i="241"/>
  <c r="H60" i="241"/>
  <c r="G60" i="241"/>
  <c r="F60" i="241" s="1"/>
  <c r="AD59" i="241"/>
  <c r="X59" i="241"/>
  <c r="L59" i="241"/>
  <c r="E59" i="241" s="1"/>
  <c r="F59" i="241"/>
  <c r="AD58" i="241"/>
  <c r="X58" i="241" s="1"/>
  <c r="L58" i="241"/>
  <c r="F58" i="241"/>
  <c r="E58" i="241"/>
  <c r="AD57" i="241"/>
  <c r="X57" i="241" s="1"/>
  <c r="L57" i="241"/>
  <c r="E57" i="241" s="1"/>
  <c r="F57" i="241"/>
  <c r="AD56" i="241"/>
  <c r="X56" i="241" s="1"/>
  <c r="L56" i="241"/>
  <c r="F56" i="241"/>
  <c r="AD55" i="241"/>
  <c r="X55" i="241" s="1"/>
  <c r="L55" i="241"/>
  <c r="F55" i="241"/>
  <c r="E55" i="241" s="1"/>
  <c r="AR54" i="241"/>
  <c r="AR71" i="241" s="1"/>
  <c r="AQ54" i="241"/>
  <c r="AP54" i="241"/>
  <c r="AO54" i="241"/>
  <c r="AK54" i="241"/>
  <c r="AJ54" i="241"/>
  <c r="AJ71" i="241" s="1"/>
  <c r="AI54" i="241"/>
  <c r="AI71" i="241" s="1"/>
  <c r="AH54" i="241"/>
  <c r="AG54" i="241"/>
  <c r="AG71" i="241" s="1"/>
  <c r="AF54" i="241"/>
  <c r="AE54" i="241"/>
  <c r="S54" i="241"/>
  <c r="R54" i="241"/>
  <c r="R71" i="241" s="1"/>
  <c r="Q54" i="241"/>
  <c r="P54" i="241"/>
  <c r="O54" i="241"/>
  <c r="N54" i="241"/>
  <c r="N71" i="241" s="1"/>
  <c r="M54" i="241"/>
  <c r="H54" i="241"/>
  <c r="G54" i="241"/>
  <c r="G71" i="241" s="1"/>
  <c r="F71" i="241" s="1"/>
  <c r="F54" i="241"/>
  <c r="AK53" i="241"/>
  <c r="AJ53" i="241"/>
  <c r="AM52" i="241"/>
  <c r="Y52" i="241"/>
  <c r="X52" i="241"/>
  <c r="F52" i="241"/>
  <c r="E52" i="241"/>
  <c r="AM51" i="241"/>
  <c r="Y51" i="241"/>
  <c r="X51" i="241" s="1"/>
  <c r="F51" i="241"/>
  <c r="E51" i="241"/>
  <c r="AM50" i="241"/>
  <c r="AD50" i="241"/>
  <c r="Y50" i="241"/>
  <c r="X50" i="241"/>
  <c r="L50" i="241"/>
  <c r="F50" i="241"/>
  <c r="E50" i="241" s="1"/>
  <c r="AM49" i="241"/>
  <c r="Y49" i="241"/>
  <c r="X49" i="241"/>
  <c r="F49" i="241"/>
  <c r="E49" i="241"/>
  <c r="AM48" i="241"/>
  <c r="Y48" i="241"/>
  <c r="X48" i="241" s="1"/>
  <c r="F48" i="241"/>
  <c r="E48" i="241"/>
  <c r="AD47" i="241"/>
  <c r="AM47" i="241" s="1"/>
  <c r="Y47" i="241"/>
  <c r="L47" i="241"/>
  <c r="F47" i="241"/>
  <c r="E47" i="241"/>
  <c r="AD46" i="241"/>
  <c r="AM46" i="241" s="1"/>
  <c r="Y46" i="241"/>
  <c r="X46" i="241" s="1"/>
  <c r="L46" i="241"/>
  <c r="F46" i="241"/>
  <c r="E46" i="241" s="1"/>
  <c r="AD45" i="241"/>
  <c r="AM45" i="241" s="1"/>
  <c r="Y45" i="241"/>
  <c r="X45" i="241" s="1"/>
  <c r="L45" i="241"/>
  <c r="E45" i="241" s="1"/>
  <c r="F45" i="241"/>
  <c r="AD44" i="241"/>
  <c r="AM44" i="241" s="1"/>
  <c r="Y44" i="241"/>
  <c r="X44" i="241"/>
  <c r="L44" i="241"/>
  <c r="F44" i="241"/>
  <c r="E44" i="241" s="1"/>
  <c r="AM43" i="241"/>
  <c r="AD43" i="241"/>
  <c r="Y43" i="241"/>
  <c r="X43" i="241" s="1"/>
  <c r="L43" i="241"/>
  <c r="F43" i="241"/>
  <c r="E43" i="241" s="1"/>
  <c r="AR42" i="241"/>
  <c r="AQ42" i="241"/>
  <c r="AP42" i="241"/>
  <c r="AO42" i="241"/>
  <c r="AK42" i="241"/>
  <c r="AJ42" i="241"/>
  <c r="AI42" i="241"/>
  <c r="AH42" i="241"/>
  <c r="AG42" i="241"/>
  <c r="AF42" i="241"/>
  <c r="AE42" i="241"/>
  <c r="AD42" i="241" s="1"/>
  <c r="AM42" i="241" s="1"/>
  <c r="AB42" i="241"/>
  <c r="AA42" i="241"/>
  <c r="Y42" i="241" s="1"/>
  <c r="Z42" i="241"/>
  <c r="S42" i="241"/>
  <c r="R42" i="241"/>
  <c r="Q42" i="241"/>
  <c r="P42" i="241"/>
  <c r="O42" i="241"/>
  <c r="N42" i="241"/>
  <c r="M42" i="241"/>
  <c r="J42" i="241"/>
  <c r="I42" i="241"/>
  <c r="H42" i="241"/>
  <c r="G42" i="241"/>
  <c r="F42" i="241" s="1"/>
  <c r="AD41" i="241"/>
  <c r="AM41" i="241" s="1"/>
  <c r="Y41" i="241"/>
  <c r="X41" i="241" s="1"/>
  <c r="L41" i="241"/>
  <c r="F41" i="241"/>
  <c r="E41" i="241" s="1"/>
  <c r="AD40" i="241"/>
  <c r="AM40" i="241" s="1"/>
  <c r="Y40" i="241"/>
  <c r="L40" i="241"/>
  <c r="F40" i="241"/>
  <c r="E40" i="241"/>
  <c r="AD39" i="241"/>
  <c r="AM39" i="241" s="1"/>
  <c r="Y39" i="241"/>
  <c r="X39" i="241" s="1"/>
  <c r="L39" i="241"/>
  <c r="E39" i="241" s="1"/>
  <c r="F39" i="241"/>
  <c r="AM38" i="241"/>
  <c r="AD38" i="241"/>
  <c r="Y38" i="241"/>
  <c r="L38" i="241"/>
  <c r="F38" i="241"/>
  <c r="E38" i="241" s="1"/>
  <c r="AD37" i="241"/>
  <c r="X37" i="241" s="1"/>
  <c r="Y37" i="241"/>
  <c r="L37" i="241"/>
  <c r="F37" i="241"/>
  <c r="E37" i="241"/>
  <c r="AR36" i="241"/>
  <c r="AR53" i="241" s="1"/>
  <c r="AQ36" i="241"/>
  <c r="AQ53" i="241" s="1"/>
  <c r="AP36" i="241"/>
  <c r="AP53" i="241" s="1"/>
  <c r="AO36" i="241"/>
  <c r="AK36" i="241"/>
  <c r="AJ36" i="241"/>
  <c r="AI36" i="241"/>
  <c r="AH36" i="241"/>
  <c r="AH53" i="241" s="1"/>
  <c r="AG36" i="241"/>
  <c r="AG53" i="241" s="1"/>
  <c r="AF36" i="241"/>
  <c r="AE36" i="241"/>
  <c r="AB36" i="241"/>
  <c r="AB53" i="241" s="1"/>
  <c r="AA36" i="241"/>
  <c r="AA53" i="241" s="1"/>
  <c r="Y53" i="241" s="1"/>
  <c r="Z36" i="241"/>
  <c r="Z53" i="241" s="1"/>
  <c r="S36" i="241"/>
  <c r="S53" i="241" s="1"/>
  <c r="R36" i="241"/>
  <c r="R53" i="241" s="1"/>
  <c r="Q36" i="241"/>
  <c r="Q53" i="241" s="1"/>
  <c r="P36" i="241"/>
  <c r="P53" i="241" s="1"/>
  <c r="O36" i="241"/>
  <c r="O53" i="241" s="1"/>
  <c r="N36" i="241"/>
  <c r="M36" i="241"/>
  <c r="J36" i="241"/>
  <c r="I36" i="241"/>
  <c r="H36" i="241"/>
  <c r="G36" i="241"/>
  <c r="F36" i="241" s="1"/>
  <c r="AR35" i="241"/>
  <c r="AN35" i="241"/>
  <c r="AN72" i="241" s="1"/>
  <c r="AL35" i="241"/>
  <c r="AL72" i="241" s="1"/>
  <c r="AC35" i="241"/>
  <c r="AC72" i="241" s="1"/>
  <c r="W35" i="241"/>
  <c r="W72" i="241" s="1"/>
  <c r="T35" i="241"/>
  <c r="T72" i="241" s="1"/>
  <c r="K35" i="241"/>
  <c r="K72" i="241" s="1"/>
  <c r="AD34" i="241"/>
  <c r="AM34" i="241" s="1"/>
  <c r="Y34" i="241"/>
  <c r="V34" i="241"/>
  <c r="U34" i="241"/>
  <c r="L34" i="241"/>
  <c r="F34" i="241"/>
  <c r="E34" i="241" s="1"/>
  <c r="AD33" i="241"/>
  <c r="AM33" i="241" s="1"/>
  <c r="Y33" i="241"/>
  <c r="X33" i="241"/>
  <c r="V33" i="241"/>
  <c r="U33" i="241"/>
  <c r="L33" i="241"/>
  <c r="F33" i="241"/>
  <c r="AM32" i="241"/>
  <c r="AD32" i="241"/>
  <c r="Y32" i="241"/>
  <c r="X32" i="241" s="1"/>
  <c r="V32" i="241"/>
  <c r="U32" i="241"/>
  <c r="L32" i="241"/>
  <c r="F32" i="241"/>
  <c r="E32" i="241" s="1"/>
  <c r="AD31" i="241"/>
  <c r="AM31" i="241" s="1"/>
  <c r="Y31" i="241"/>
  <c r="X31" i="241"/>
  <c r="V31" i="241"/>
  <c r="U31" i="241"/>
  <c r="L31" i="241"/>
  <c r="I31" i="241"/>
  <c r="G31" i="241"/>
  <c r="F31" i="241" s="1"/>
  <c r="E31" i="241" s="1"/>
  <c r="AD30" i="241"/>
  <c r="AM30" i="241" s="1"/>
  <c r="Y30" i="241"/>
  <c r="X30" i="241" s="1"/>
  <c r="L30" i="241"/>
  <c r="U30" i="241" s="1"/>
  <c r="F30" i="241"/>
  <c r="E30" i="241"/>
  <c r="AD29" i="241"/>
  <c r="AM29" i="241" s="1"/>
  <c r="Y29" i="241"/>
  <c r="X29" i="241" s="1"/>
  <c r="L29" i="241"/>
  <c r="V29" i="241" s="1"/>
  <c r="F29" i="241"/>
  <c r="E29" i="241"/>
  <c r="AD28" i="241"/>
  <c r="AM28" i="241" s="1"/>
  <c r="Y28" i="241"/>
  <c r="L28" i="241"/>
  <c r="U28" i="241" s="1"/>
  <c r="F28" i="241"/>
  <c r="E28" i="241"/>
  <c r="AD27" i="241"/>
  <c r="AM27" i="241" s="1"/>
  <c r="Y27" i="241"/>
  <c r="X27" i="241"/>
  <c r="L27" i="241"/>
  <c r="U27" i="241" s="1"/>
  <c r="F27" i="241"/>
  <c r="AD26" i="241"/>
  <c r="AM26" i="241" s="1"/>
  <c r="Y26" i="241"/>
  <c r="X26" i="241" s="1"/>
  <c r="V26" i="241"/>
  <c r="L26" i="241"/>
  <c r="U26" i="241" s="1"/>
  <c r="F26" i="241"/>
  <c r="AD25" i="241"/>
  <c r="AM25" i="241" s="1"/>
  <c r="Y25" i="241"/>
  <c r="X25" i="241"/>
  <c r="U25" i="241"/>
  <c r="L25" i="241"/>
  <c r="V25" i="241" s="1"/>
  <c r="F25" i="241"/>
  <c r="E25" i="241" s="1"/>
  <c r="AR24" i="241"/>
  <c r="AQ24" i="241"/>
  <c r="AP24" i="241"/>
  <c r="AO24" i="241"/>
  <c r="AK24" i="241"/>
  <c r="AJ24" i="241"/>
  <c r="AI24" i="241"/>
  <c r="AH24" i="241"/>
  <c r="AG24" i="241"/>
  <c r="AF24" i="241"/>
  <c r="AE24" i="241"/>
  <c r="AD24" i="241"/>
  <c r="AB24" i="241"/>
  <c r="AA24" i="241"/>
  <c r="Y24" i="241" s="1"/>
  <c r="Z24" i="241"/>
  <c r="S24" i="241"/>
  <c r="R24" i="241"/>
  <c r="Q24" i="241"/>
  <c r="P24" i="241"/>
  <c r="O24" i="241"/>
  <c r="N24" i="241"/>
  <c r="M24" i="241"/>
  <c r="J24" i="241"/>
  <c r="I24" i="241"/>
  <c r="H24" i="241"/>
  <c r="G24" i="241"/>
  <c r="F24" i="241"/>
  <c r="AD23" i="241"/>
  <c r="AM23" i="241" s="1"/>
  <c r="Y23" i="241"/>
  <c r="X23" i="241" s="1"/>
  <c r="L23" i="241"/>
  <c r="U23" i="241" s="1"/>
  <c r="F23" i="241"/>
  <c r="E23" i="241" s="1"/>
  <c r="AD22" i="241"/>
  <c r="AM22" i="241" s="1"/>
  <c r="Y22" i="241"/>
  <c r="X22" i="241"/>
  <c r="L22" i="241"/>
  <c r="V22" i="241" s="1"/>
  <c r="F22" i="241"/>
  <c r="E22" i="241" s="1"/>
  <c r="AM21" i="241"/>
  <c r="AD21" i="241"/>
  <c r="Y21" i="241"/>
  <c r="L21" i="241"/>
  <c r="U21" i="241" s="1"/>
  <c r="F21" i="241"/>
  <c r="E21" i="241"/>
  <c r="AD20" i="241"/>
  <c r="AM20" i="241" s="1"/>
  <c r="Y20" i="241"/>
  <c r="X20" i="241" s="1"/>
  <c r="L20" i="241"/>
  <c r="U20" i="241" s="1"/>
  <c r="F20" i="241"/>
  <c r="E20" i="241" s="1"/>
  <c r="AD19" i="241"/>
  <c r="AM19" i="241" s="1"/>
  <c r="Y19" i="241"/>
  <c r="X19" i="241" s="1"/>
  <c r="L19" i="241"/>
  <c r="U19" i="241" s="1"/>
  <c r="F19" i="241"/>
  <c r="E19" i="241"/>
  <c r="AR18" i="241"/>
  <c r="AQ18" i="241"/>
  <c r="AP18" i="241"/>
  <c r="AO18" i="241"/>
  <c r="AK18" i="241"/>
  <c r="AK35" i="241" s="1"/>
  <c r="AJ18" i="241"/>
  <c r="AJ35" i="241" s="1"/>
  <c r="AI18" i="241"/>
  <c r="AI35" i="241" s="1"/>
  <c r="AH18" i="241"/>
  <c r="AG18" i="241"/>
  <c r="AG35" i="241" s="1"/>
  <c r="AF18" i="241"/>
  <c r="AF35" i="241" s="1"/>
  <c r="AE18" i="241"/>
  <c r="AB18" i="241"/>
  <c r="AB35" i="241" s="1"/>
  <c r="AA18" i="241"/>
  <c r="Z18" i="241"/>
  <c r="Z35" i="241" s="1"/>
  <c r="S18" i="241"/>
  <c r="S35" i="241" s="1"/>
  <c r="R18" i="241"/>
  <c r="R35" i="241" s="1"/>
  <c r="Q18" i="241"/>
  <c r="P18" i="241"/>
  <c r="O18" i="241"/>
  <c r="N18" i="241"/>
  <c r="N35" i="241" s="1"/>
  <c r="M18" i="241"/>
  <c r="M35" i="241" s="1"/>
  <c r="J18" i="241"/>
  <c r="J35" i="241" s="1"/>
  <c r="I18" i="241"/>
  <c r="I35" i="241" s="1"/>
  <c r="H18" i="241"/>
  <c r="H35" i="241" s="1"/>
  <c r="G18" i="241"/>
  <c r="AM17" i="241"/>
  <c r="Y17" i="241"/>
  <c r="X17" i="241" s="1"/>
  <c r="F17" i="241"/>
  <c r="E17" i="241" s="1"/>
  <c r="G20" i="240"/>
  <c r="F20" i="240"/>
  <c r="E20" i="240"/>
  <c r="E26" i="240" s="1"/>
  <c r="G16" i="240"/>
  <c r="G26" i="240" s="1"/>
  <c r="F16" i="240"/>
  <c r="F26" i="240" s="1"/>
  <c r="E16" i="240"/>
  <c r="O90" i="239"/>
  <c r="N90" i="239"/>
  <c r="L90" i="239"/>
  <c r="K90" i="239"/>
  <c r="J90" i="239"/>
  <c r="I90" i="239"/>
  <c r="H90" i="239"/>
  <c r="G90" i="239"/>
  <c r="F90" i="239"/>
  <c r="E90" i="239"/>
  <c r="M89" i="239"/>
  <c r="M88" i="239"/>
  <c r="M87" i="239"/>
  <c r="M86" i="239"/>
  <c r="M85" i="239"/>
  <c r="M83" i="239"/>
  <c r="M82" i="239"/>
  <c r="M81" i="239"/>
  <c r="M80" i="239"/>
  <c r="M79" i="239"/>
  <c r="M78" i="239"/>
  <c r="M77" i="239"/>
  <c r="M76" i="239"/>
  <c r="P75" i="239"/>
  <c r="O75" i="239"/>
  <c r="N75" i="239"/>
  <c r="L75" i="239"/>
  <c r="K75" i="239"/>
  <c r="J75" i="239"/>
  <c r="I75" i="239"/>
  <c r="M75" i="239" s="1"/>
  <c r="H75" i="239"/>
  <c r="G75" i="239"/>
  <c r="E75" i="239"/>
  <c r="M74" i="239"/>
  <c r="M73" i="239"/>
  <c r="M72" i="239"/>
  <c r="M71" i="239"/>
  <c r="M70" i="239"/>
  <c r="P69" i="239"/>
  <c r="O69" i="239"/>
  <c r="N69" i="239"/>
  <c r="N68" i="239" s="1"/>
  <c r="L69" i="239"/>
  <c r="L68" i="239" s="1"/>
  <c r="K69" i="239"/>
  <c r="J69" i="239"/>
  <c r="I69" i="239"/>
  <c r="I68" i="239" s="1"/>
  <c r="H69" i="239"/>
  <c r="G69" i="239"/>
  <c r="E69" i="239"/>
  <c r="E68" i="239" s="1"/>
  <c r="P68" i="239"/>
  <c r="O68" i="239"/>
  <c r="K68" i="239"/>
  <c r="J68" i="239"/>
  <c r="H68" i="239"/>
  <c r="G68" i="239"/>
  <c r="M67" i="239"/>
  <c r="M66" i="239"/>
  <c r="M65" i="239"/>
  <c r="M64" i="239"/>
  <c r="M63" i="239"/>
  <c r="M62" i="239"/>
  <c r="M61" i="239"/>
  <c r="M60" i="239"/>
  <c r="P59" i="239"/>
  <c r="O59" i="239"/>
  <c r="N59" i="239"/>
  <c r="L59" i="239"/>
  <c r="K59" i="239"/>
  <c r="J59" i="239"/>
  <c r="I59" i="239"/>
  <c r="H59" i="239"/>
  <c r="G59" i="239"/>
  <c r="F59" i="239"/>
  <c r="E59" i="239"/>
  <c r="M58" i="239"/>
  <c r="M57" i="239"/>
  <c r="M56" i="239"/>
  <c r="M55" i="239"/>
  <c r="M54" i="239"/>
  <c r="P53" i="239"/>
  <c r="P51" i="239" s="1"/>
  <c r="P66" i="239" s="1"/>
  <c r="O53" i="239"/>
  <c r="O51" i="239" s="1"/>
  <c r="N53" i="239"/>
  <c r="N51" i="239" s="1"/>
  <c r="L53" i="239"/>
  <c r="L51" i="239" s="1"/>
  <c r="K53" i="239"/>
  <c r="K51" i="239" s="1"/>
  <c r="J53" i="239"/>
  <c r="I53" i="239"/>
  <c r="I51" i="239" s="1"/>
  <c r="H53" i="239"/>
  <c r="H51" i="239" s="1"/>
  <c r="G53" i="239"/>
  <c r="G51" i="239" s="1"/>
  <c r="F53" i="239"/>
  <c r="F51" i="239" s="1"/>
  <c r="E53" i="239"/>
  <c r="M52" i="239"/>
  <c r="J51" i="239"/>
  <c r="M50" i="239"/>
  <c r="M49" i="239"/>
  <c r="M48" i="239"/>
  <c r="M47" i="239"/>
  <c r="M46" i="239"/>
  <c r="M45" i="239"/>
  <c r="M44" i="239"/>
  <c r="M43" i="239"/>
  <c r="M42" i="239"/>
  <c r="P41" i="239"/>
  <c r="O41" i="239"/>
  <c r="N41" i="239"/>
  <c r="L41" i="239"/>
  <c r="K41" i="239"/>
  <c r="J41" i="239"/>
  <c r="I41" i="239"/>
  <c r="H41" i="239"/>
  <c r="G41" i="239"/>
  <c r="F41" i="239"/>
  <c r="E41" i="239"/>
  <c r="M41" i="239" s="1"/>
  <c r="M40" i="239"/>
  <c r="M39" i="239"/>
  <c r="M38" i="239"/>
  <c r="M37" i="239"/>
  <c r="M36" i="239"/>
  <c r="P35" i="239"/>
  <c r="P33" i="239" s="1"/>
  <c r="O35" i="239"/>
  <c r="O33" i="239" s="1"/>
  <c r="N35" i="239"/>
  <c r="N33" i="239" s="1"/>
  <c r="L35" i="239"/>
  <c r="L33" i="239" s="1"/>
  <c r="K35" i="239"/>
  <c r="K33" i="239" s="1"/>
  <c r="J35" i="239"/>
  <c r="J33" i="239" s="1"/>
  <c r="I35" i="239"/>
  <c r="I33" i="239" s="1"/>
  <c r="H35" i="239"/>
  <c r="H33" i="239" s="1"/>
  <c r="G35" i="239"/>
  <c r="G33" i="239" s="1"/>
  <c r="F35" i="239"/>
  <c r="F33" i="239" s="1"/>
  <c r="E35" i="239"/>
  <c r="M35" i="239" s="1"/>
  <c r="M34" i="239"/>
  <c r="M32" i="239"/>
  <c r="M31" i="239"/>
  <c r="M30" i="239"/>
  <c r="M29" i="239"/>
  <c r="M28" i="239"/>
  <c r="M27" i="239"/>
  <c r="M26" i="239"/>
  <c r="M25" i="239"/>
  <c r="P24" i="239"/>
  <c r="O24" i="239"/>
  <c r="N24" i="239"/>
  <c r="L24" i="239"/>
  <c r="K24" i="239"/>
  <c r="J24" i="239"/>
  <c r="I24" i="239"/>
  <c r="H24" i="239"/>
  <c r="G24" i="239"/>
  <c r="F24" i="239"/>
  <c r="E24" i="239"/>
  <c r="M23" i="239"/>
  <c r="M22" i="239"/>
  <c r="M21" i="239"/>
  <c r="M20" i="239"/>
  <c r="M19" i="239"/>
  <c r="P18" i="239"/>
  <c r="O18" i="239"/>
  <c r="O16" i="239" s="1"/>
  <c r="O84" i="239" s="1"/>
  <c r="N18" i="239"/>
  <c r="L18" i="239"/>
  <c r="L16" i="239" s="1"/>
  <c r="K18" i="239"/>
  <c r="K16" i="239" s="1"/>
  <c r="J18" i="239"/>
  <c r="J16" i="239" s="1"/>
  <c r="I18" i="239"/>
  <c r="H18" i="239"/>
  <c r="G18" i="239"/>
  <c r="G16" i="239" s="1"/>
  <c r="G84" i="239" s="1"/>
  <c r="F18" i="239"/>
  <c r="F16" i="239" s="1"/>
  <c r="E18" i="239"/>
  <c r="M17" i="239"/>
  <c r="P16" i="239"/>
  <c r="I16" i="239"/>
  <c r="H16" i="239"/>
  <c r="H84" i="239" s="1"/>
  <c r="I30" i="238"/>
  <c r="K29" i="238"/>
  <c r="K23" i="238" s="1"/>
  <c r="P23" i="238"/>
  <c r="O23" i="238"/>
  <c r="N23" i="238"/>
  <c r="M23" i="238"/>
  <c r="L23" i="238"/>
  <c r="J23" i="238"/>
  <c r="I23" i="238"/>
  <c r="H23" i="238"/>
  <c r="G23" i="238"/>
  <c r="F23" i="238"/>
  <c r="E23" i="238"/>
  <c r="P17" i="238"/>
  <c r="O17" i="238"/>
  <c r="O30" i="238" s="1"/>
  <c r="N17" i="238"/>
  <c r="N30" i="238" s="1"/>
  <c r="M17" i="238"/>
  <c r="M30" i="238" s="1"/>
  <c r="L17" i="238"/>
  <c r="L30" i="238" s="1"/>
  <c r="K17" i="238"/>
  <c r="K30" i="238" s="1"/>
  <c r="J17" i="238"/>
  <c r="I17" i="238"/>
  <c r="H17" i="238"/>
  <c r="G17" i="238"/>
  <c r="F17" i="238"/>
  <c r="F30" i="238" s="1"/>
  <c r="E17" i="238"/>
  <c r="O31" i="237"/>
  <c r="N31" i="237"/>
  <c r="F31" i="237"/>
  <c r="E30" i="237"/>
  <c r="E29" i="237"/>
  <c r="E28" i="237"/>
  <c r="E27" i="237"/>
  <c r="E26" i="237"/>
  <c r="E25" i="237"/>
  <c r="E24" i="237"/>
  <c r="P23" i="237"/>
  <c r="O23" i="237"/>
  <c r="N23" i="237"/>
  <c r="M23" i="237"/>
  <c r="L23" i="237"/>
  <c r="K23" i="237"/>
  <c r="J23" i="237"/>
  <c r="I23" i="237"/>
  <c r="H23" i="237"/>
  <c r="G23" i="237"/>
  <c r="F23" i="237"/>
  <c r="E22" i="237"/>
  <c r="E21" i="237"/>
  <c r="E20" i="237"/>
  <c r="E19" i="237"/>
  <c r="E17" i="237" s="1"/>
  <c r="E18" i="237"/>
  <c r="P17" i="237"/>
  <c r="P31" i="237" s="1"/>
  <c r="O17" i="237"/>
  <c r="N17" i="237"/>
  <c r="M17" i="237"/>
  <c r="M31" i="237" s="1"/>
  <c r="L17" i="237"/>
  <c r="K17" i="237"/>
  <c r="K31" i="237" s="1"/>
  <c r="J17" i="237"/>
  <c r="I17" i="237"/>
  <c r="H17" i="237"/>
  <c r="G17" i="237"/>
  <c r="G31" i="237" s="1"/>
  <c r="F17" i="237"/>
  <c r="F84" i="236"/>
  <c r="F72" i="236"/>
  <c r="F70" i="236"/>
  <c r="F68" i="236" s="1"/>
  <c r="F64" i="236"/>
  <c r="F61" i="236"/>
  <c r="F57" i="236"/>
  <c r="F53" i="236"/>
  <c r="F38" i="236"/>
  <c r="F31" i="236"/>
  <c r="F23" i="236"/>
  <c r="F52" i="236" s="1"/>
  <c r="F14" i="236"/>
  <c r="F54" i="235"/>
  <c r="F50" i="235"/>
  <c r="F48" i="235"/>
  <c r="F53" i="235" s="1"/>
  <c r="F44" i="235"/>
  <c r="F34" i="235"/>
  <c r="F22" i="235"/>
  <c r="F18" i="235"/>
  <c r="F14" i="235"/>
  <c r="F44" i="234"/>
  <c r="F38" i="234"/>
  <c r="F31" i="234"/>
  <c r="F25" i="234"/>
  <c r="F21" i="234"/>
  <c r="F15" i="234"/>
  <c r="F47" i="233"/>
  <c r="F44" i="233"/>
  <c r="F41" i="233"/>
  <c r="F37" i="233"/>
  <c r="F52" i="233" s="1"/>
  <c r="F35" i="233"/>
  <c r="F31" i="233"/>
  <c r="F28" i="233"/>
  <c r="F24" i="233"/>
  <c r="F19" i="233"/>
  <c r="F15" i="233"/>
  <c r="R72" i="241" l="1"/>
  <c r="AJ72" i="241"/>
  <c r="AQ95" i="241"/>
  <c r="E65" i="241"/>
  <c r="N48" i="242"/>
  <c r="AK72" i="241"/>
  <c r="L24" i="241"/>
  <c r="V24" i="241" s="1"/>
  <c r="E27" i="241"/>
  <c r="Y36" i="241"/>
  <c r="AO53" i="241"/>
  <c r="M21" i="242"/>
  <c r="G36" i="242"/>
  <c r="P25" i="242"/>
  <c r="P43" i="242"/>
  <c r="V20" i="241"/>
  <c r="M26" i="242"/>
  <c r="AO35" i="241"/>
  <c r="L42" i="241"/>
  <c r="E27" i="242"/>
  <c r="E57" i="242"/>
  <c r="E66" i="242"/>
  <c r="F25" i="242"/>
  <c r="N41" i="242"/>
  <c r="E52" i="242"/>
  <c r="P30" i="238"/>
  <c r="I84" i="239"/>
  <c r="AP35" i="241"/>
  <c r="AP72" i="241" s="1"/>
  <c r="V27" i="241"/>
  <c r="X40" i="241"/>
  <c r="AE71" i="241"/>
  <c r="I36" i="242"/>
  <c r="F61" i="242"/>
  <c r="E61" i="242" s="1"/>
  <c r="I31" i="237"/>
  <c r="P84" i="239"/>
  <c r="Q35" i="241"/>
  <c r="U74" i="241"/>
  <c r="F81" i="241"/>
  <c r="E81" i="241" s="1"/>
  <c r="AA95" i="241"/>
  <c r="Y95" i="241" s="1"/>
  <c r="X95" i="241" s="1"/>
  <c r="L36" i="242"/>
  <c r="N27" i="242"/>
  <c r="J37" i="242"/>
  <c r="M37" i="242" s="1"/>
  <c r="E39" i="242"/>
  <c r="F81" i="236"/>
  <c r="F83" i="236" s="1"/>
  <c r="X24" i="241"/>
  <c r="V74" i="241"/>
  <c r="Q73" i="242"/>
  <c r="W54" i="242"/>
  <c r="W73" i="242" s="1"/>
  <c r="M18" i="239"/>
  <c r="M24" i="239"/>
  <c r="M53" i="239"/>
  <c r="M59" i="239"/>
  <c r="V21" i="241"/>
  <c r="Q71" i="241"/>
  <c r="Q72" i="241" s="1"/>
  <c r="N22" i="242"/>
  <c r="L54" i="242"/>
  <c r="J54" i="242" s="1"/>
  <c r="AQ35" i="241"/>
  <c r="AQ72" i="241" s="1"/>
  <c r="L31" i="237"/>
  <c r="E30" i="238"/>
  <c r="F84" i="239"/>
  <c r="M69" i="239"/>
  <c r="Z72" i="241"/>
  <c r="X21" i="241"/>
  <c r="X34" i="241"/>
  <c r="X38" i="241"/>
  <c r="T36" i="242"/>
  <c r="E28" i="242"/>
  <c r="E58" i="242"/>
  <c r="N16" i="239"/>
  <c r="N84" i="239" s="1"/>
  <c r="M90" i="239"/>
  <c r="AA35" i="241"/>
  <c r="V19" i="241"/>
  <c r="E26" i="241"/>
  <c r="J53" i="241"/>
  <c r="J72" i="241" s="1"/>
  <c r="AI53" i="241"/>
  <c r="AD53" i="241" s="1"/>
  <c r="E56" i="241"/>
  <c r="AK71" i="241"/>
  <c r="E23" i="242"/>
  <c r="AR72" i="241"/>
  <c r="J31" i="237"/>
  <c r="G30" i="238"/>
  <c r="E33" i="239"/>
  <c r="AB72" i="241"/>
  <c r="AH35" i="241"/>
  <c r="AH72" i="241" s="1"/>
  <c r="V28" i="241"/>
  <c r="AE53" i="241"/>
  <c r="V36" i="242"/>
  <c r="G54" i="242"/>
  <c r="F54" i="242" s="1"/>
  <c r="E54" i="242" s="1"/>
  <c r="M47" i="242"/>
  <c r="V72" i="242"/>
  <c r="L84" i="239"/>
  <c r="H30" i="238"/>
  <c r="AD18" i="241"/>
  <c r="X28" i="241"/>
  <c r="N53" i="241"/>
  <c r="N72" i="241" s="1"/>
  <c r="AP71" i="241"/>
  <c r="AD95" i="241"/>
  <c r="AM95" i="241" s="1"/>
  <c r="E88" i="241"/>
  <c r="N20" i="242"/>
  <c r="T54" i="242"/>
  <c r="T73" i="242" s="1"/>
  <c r="W72" i="242"/>
  <c r="F72" i="242"/>
  <c r="P35" i="241"/>
  <c r="J84" i="239"/>
  <c r="H53" i="241"/>
  <c r="U54" i="242"/>
  <c r="U73" i="242" s="1"/>
  <c r="M51" i="242"/>
  <c r="H31" i="237"/>
  <c r="E23" i="237"/>
  <c r="J30" i="238"/>
  <c r="K84" i="239"/>
  <c r="F18" i="241"/>
  <c r="O35" i="241"/>
  <c r="O72" i="241" s="1"/>
  <c r="I53" i="241"/>
  <c r="AH71" i="241"/>
  <c r="AP95" i="241"/>
  <c r="H36" i="242"/>
  <c r="H73" i="242" s="1"/>
  <c r="J43" i="242"/>
  <c r="M68" i="242"/>
  <c r="G73" i="242"/>
  <c r="N23" i="242"/>
  <c r="M23" i="242"/>
  <c r="N31" i="242"/>
  <c r="O31" i="242"/>
  <c r="N35" i="242"/>
  <c r="O35" i="242"/>
  <c r="M58" i="242"/>
  <c r="M29" i="242"/>
  <c r="N29" i="242"/>
  <c r="M31" i="242"/>
  <c r="M35" i="242"/>
  <c r="M44" i="242"/>
  <c r="M64" i="242"/>
  <c r="E24" i="242"/>
  <c r="I73" i="242"/>
  <c r="M39" i="242"/>
  <c r="N44" i="242"/>
  <c r="N50" i="242"/>
  <c r="M50" i="242"/>
  <c r="S54" i="242"/>
  <c r="R54" i="242" s="1"/>
  <c r="P54" i="242" s="1"/>
  <c r="E63" i="242"/>
  <c r="E30" i="242"/>
  <c r="E25" i="242" s="1"/>
  <c r="E32" i="242"/>
  <c r="E34" i="242"/>
  <c r="E38" i="242"/>
  <c r="N39" i="242"/>
  <c r="M52" i="242"/>
  <c r="O72" i="242"/>
  <c r="X72" i="242"/>
  <c r="X73" i="242" s="1"/>
  <c r="N18" i="242"/>
  <c r="M18" i="242"/>
  <c r="N33" i="242"/>
  <c r="O33" i="242"/>
  <c r="F19" i="242"/>
  <c r="L73" i="242"/>
  <c r="R25" i="242"/>
  <c r="N28" i="242"/>
  <c r="M28" i="242"/>
  <c r="M25" i="242" s="1"/>
  <c r="J25" i="242"/>
  <c r="O30" i="242"/>
  <c r="N30" i="242"/>
  <c r="O32" i="242"/>
  <c r="N32" i="242"/>
  <c r="O34" i="242"/>
  <c r="N34" i="242"/>
  <c r="R37" i="242"/>
  <c r="P37" i="242" s="1"/>
  <c r="M24" i="242"/>
  <c r="M30" i="242"/>
  <c r="M32" i="242"/>
  <c r="M34" i="242"/>
  <c r="M38" i="242"/>
  <c r="E20" i="242"/>
  <c r="F37" i="242"/>
  <c r="E41" i="242"/>
  <c r="E46" i="242"/>
  <c r="M49" i="242"/>
  <c r="E59" i="242"/>
  <c r="E65" i="242"/>
  <c r="E69" i="242"/>
  <c r="K72" i="242"/>
  <c r="J72" i="242" s="1"/>
  <c r="M72" i="242" s="1"/>
  <c r="E74" i="242"/>
  <c r="J19" i="242"/>
  <c r="R19" i="242"/>
  <c r="V42" i="241"/>
  <c r="U42" i="241"/>
  <c r="AM18" i="241"/>
  <c r="AD35" i="241"/>
  <c r="S72" i="241"/>
  <c r="AM24" i="241"/>
  <c r="H72" i="241"/>
  <c r="AD36" i="241"/>
  <c r="AF53" i="241"/>
  <c r="E42" i="241"/>
  <c r="L18" i="241"/>
  <c r="AM73" i="241"/>
  <c r="AM81" i="241"/>
  <c r="AG72" i="241"/>
  <c r="P71" i="241"/>
  <c r="P72" i="241" s="1"/>
  <c r="L54" i="241"/>
  <c r="V95" i="241"/>
  <c r="U95" i="241"/>
  <c r="AO71" i="241"/>
  <c r="AO72" i="241" s="1"/>
  <c r="V81" i="241"/>
  <c r="U81" i="241"/>
  <c r="E33" i="241"/>
  <c r="F35" i="241"/>
  <c r="X42" i="241"/>
  <c r="V73" i="241"/>
  <c r="U73" i="241"/>
  <c r="X81" i="241"/>
  <c r="AE35" i="241"/>
  <c r="AE72" i="241" s="1"/>
  <c r="L36" i="241"/>
  <c r="M53" i="241"/>
  <c r="L53" i="241" s="1"/>
  <c r="L60" i="241"/>
  <c r="M71" i="241"/>
  <c r="AD60" i="241"/>
  <c r="X60" i="241" s="1"/>
  <c r="G53" i="241"/>
  <c r="F53" i="241" s="1"/>
  <c r="AI72" i="241"/>
  <c r="V88" i="241"/>
  <c r="U88" i="241"/>
  <c r="AA72" i="241"/>
  <c r="I72" i="241"/>
  <c r="U22" i="241"/>
  <c r="V23" i="241"/>
  <c r="U29" i="241"/>
  <c r="V30" i="241"/>
  <c r="G35" i="241"/>
  <c r="AM37" i="241"/>
  <c r="X47" i="241"/>
  <c r="AF71" i="241"/>
  <c r="AF72" i="241" s="1"/>
  <c r="AD54" i="241"/>
  <c r="X54" i="241" s="1"/>
  <c r="AQ71" i="241"/>
  <c r="Y18" i="241"/>
  <c r="X18" i="241" s="1"/>
  <c r="M68" i="239"/>
  <c r="M33" i="239"/>
  <c r="E16" i="239"/>
  <c r="E51" i="239"/>
  <c r="M51" i="239" s="1"/>
  <c r="P31" i="239"/>
  <c r="E31" i="237"/>
  <c r="M54" i="242" l="1"/>
  <c r="N54" i="242"/>
  <c r="AM53" i="241"/>
  <c r="X53" i="241"/>
  <c r="V73" i="242"/>
  <c r="AM35" i="241"/>
  <c r="AM72" i="241" s="1"/>
  <c r="E37" i="242"/>
  <c r="N25" i="242"/>
  <c r="N43" i="242"/>
  <c r="M43" i="242"/>
  <c r="U24" i="241"/>
  <c r="Y35" i="241"/>
  <c r="Y72" i="241" s="1"/>
  <c r="E24" i="241"/>
  <c r="G72" i="241"/>
  <c r="E43" i="242"/>
  <c r="F87" i="236"/>
  <c r="F89" i="236" s="1"/>
  <c r="E14" i="168"/>
  <c r="F72" i="241"/>
  <c r="N37" i="242"/>
  <c r="S73" i="242"/>
  <c r="N19" i="242"/>
  <c r="M19" i="242"/>
  <c r="M36" i="242" s="1"/>
  <c r="M73" i="242" s="1"/>
  <c r="E19" i="242"/>
  <c r="E36" i="242" s="1"/>
  <c r="K73" i="242"/>
  <c r="O25" i="242"/>
  <c r="O36" i="242" s="1"/>
  <c r="O73" i="242" s="1"/>
  <c r="E72" i="242"/>
  <c r="J36" i="242"/>
  <c r="J73" i="242" s="1"/>
  <c r="N36" i="242"/>
  <c r="N73" i="242" s="1"/>
  <c r="R36" i="242"/>
  <c r="R73" i="242" s="1"/>
  <c r="P19" i="242"/>
  <c r="P36" i="242" s="1"/>
  <c r="P73" i="242" s="1"/>
  <c r="F36" i="242"/>
  <c r="F73" i="242" s="1"/>
  <c r="U60" i="241"/>
  <c r="E60" i="241"/>
  <c r="U36" i="241"/>
  <c r="V36" i="241"/>
  <c r="E36" i="241"/>
  <c r="AD71" i="241"/>
  <c r="X71" i="241" s="1"/>
  <c r="AM36" i="241"/>
  <c r="X36" i="241"/>
  <c r="L71" i="241"/>
  <c r="V53" i="241"/>
  <c r="U53" i="241"/>
  <c r="L35" i="241"/>
  <c r="L72" i="241" s="1"/>
  <c r="E18" i="241"/>
  <c r="E35" i="241" s="1"/>
  <c r="V18" i="241"/>
  <c r="V35" i="241" s="1"/>
  <c r="U18" i="241"/>
  <c r="U35" i="241" s="1"/>
  <c r="E53" i="241"/>
  <c r="U54" i="241"/>
  <c r="E54" i="241"/>
  <c r="M72" i="241"/>
  <c r="E84" i="239"/>
  <c r="M84" i="239" s="1"/>
  <c r="M16" i="239"/>
  <c r="E55" i="168"/>
  <c r="E27" i="168"/>
  <c r="X35" i="241" l="1"/>
  <c r="X72" i="241" s="1"/>
  <c r="E73" i="242"/>
  <c r="U71" i="241"/>
  <c r="U72" i="241" s="1"/>
  <c r="E71" i="241"/>
  <c r="E72" i="241"/>
  <c r="V72" i="241"/>
  <c r="AD72" i="241"/>
  <c r="E12" i="231"/>
  <c r="E23" i="231" s="1"/>
  <c r="E19" i="221" l="1"/>
  <c r="E20" i="222"/>
  <c r="E18" i="223" l="1"/>
  <c r="E21" i="220"/>
  <c r="E25" i="218"/>
  <c r="E20" i="219"/>
  <c r="F34" i="169"/>
  <c r="E34" i="169"/>
  <c r="F24" i="169"/>
  <c r="E24" i="169"/>
  <c r="F18" i="169"/>
  <c r="E18" i="169"/>
  <c r="O32" i="155"/>
  <c r="M32" i="155"/>
  <c r="L32" i="155"/>
  <c r="K32" i="155"/>
  <c r="J32" i="155"/>
  <c r="I32" i="155"/>
  <c r="H32" i="155"/>
  <c r="G32" i="155"/>
  <c r="F32" i="155"/>
  <c r="E32" i="155"/>
  <c r="O28" i="155"/>
  <c r="M28" i="155"/>
  <c r="L28" i="155"/>
  <c r="K28" i="155"/>
  <c r="J28" i="155"/>
  <c r="I28" i="155"/>
  <c r="H28" i="155"/>
  <c r="G28" i="155"/>
  <c r="F28" i="155"/>
  <c r="E28" i="155"/>
  <c r="O25" i="155"/>
  <c r="M25" i="155"/>
  <c r="L25" i="155"/>
  <c r="K25" i="155"/>
  <c r="J25" i="155"/>
  <c r="I25" i="155"/>
  <c r="H25" i="155"/>
  <c r="G25" i="155"/>
  <c r="F25" i="155"/>
  <c r="E25" i="155"/>
  <c r="O21" i="155"/>
  <c r="M21" i="155"/>
  <c r="L21" i="155"/>
  <c r="K21" i="155"/>
  <c r="J21" i="155"/>
  <c r="I21" i="155"/>
  <c r="H21" i="155"/>
  <c r="G21" i="155"/>
  <c r="G35" i="155" s="1"/>
  <c r="F21" i="155"/>
  <c r="E21" i="155"/>
  <c r="O17" i="155"/>
  <c r="M17" i="155"/>
  <c r="L17" i="155"/>
  <c r="K17" i="155"/>
  <c r="J17" i="155"/>
  <c r="I17" i="155"/>
  <c r="H17" i="155"/>
  <c r="G17" i="155"/>
  <c r="F17" i="155"/>
  <c r="F35" i="155" s="1"/>
  <c r="E17" i="155"/>
  <c r="L41" i="153"/>
  <c r="K41" i="153"/>
  <c r="J41" i="153"/>
  <c r="I41" i="153"/>
  <c r="H41" i="153"/>
  <c r="G41" i="153"/>
  <c r="F41" i="153"/>
  <c r="E41" i="153"/>
  <c r="L35" i="153"/>
  <c r="K35" i="153"/>
  <c r="J35" i="153"/>
  <c r="I35" i="153"/>
  <c r="H35" i="153"/>
  <c r="G35" i="153"/>
  <c r="F35" i="153"/>
  <c r="E35" i="153"/>
  <c r="L29" i="153"/>
  <c r="K29" i="153"/>
  <c r="J29" i="153"/>
  <c r="I29" i="153"/>
  <c r="H29" i="153"/>
  <c r="G29" i="153"/>
  <c r="F29" i="153"/>
  <c r="E29" i="153"/>
  <c r="L26" i="153"/>
  <c r="K26" i="153"/>
  <c r="J26" i="153"/>
  <c r="I26" i="153"/>
  <c r="H26" i="153"/>
  <c r="G26" i="153"/>
  <c r="F26" i="153"/>
  <c r="E26" i="153"/>
  <c r="L22" i="153"/>
  <c r="K22" i="153"/>
  <c r="J22" i="153"/>
  <c r="I22" i="153"/>
  <c r="H22" i="153"/>
  <c r="G22" i="153"/>
  <c r="F22" i="153"/>
  <c r="E22" i="153"/>
  <c r="L17" i="153"/>
  <c r="K17" i="153"/>
  <c r="J17" i="153"/>
  <c r="I17" i="153"/>
  <c r="H17" i="153"/>
  <c r="G17" i="153"/>
  <c r="F17" i="153"/>
  <c r="E17" i="153"/>
  <c r="H54" i="201"/>
  <c r="G54" i="201"/>
  <c r="F54" i="201"/>
  <c r="E54" i="201"/>
  <c r="H49" i="201"/>
  <c r="G49" i="201"/>
  <c r="F49" i="201"/>
  <c r="E49" i="201"/>
  <c r="H44" i="201"/>
  <c r="H61" i="201" s="1"/>
  <c r="G44" i="201"/>
  <c r="F44" i="201"/>
  <c r="E44" i="201"/>
  <c r="G39" i="201"/>
  <c r="F39" i="201"/>
  <c r="E39" i="201"/>
  <c r="H38" i="201"/>
  <c r="G31" i="201"/>
  <c r="F31" i="201"/>
  <c r="E31" i="201"/>
  <c r="G26" i="201"/>
  <c r="F26" i="201"/>
  <c r="E26" i="201"/>
  <c r="G21" i="201"/>
  <c r="F21" i="201"/>
  <c r="E21" i="201"/>
  <c r="G16" i="201"/>
  <c r="F16" i="201"/>
  <c r="E16" i="201"/>
  <c r="H35" i="124"/>
  <c r="H46" i="124" s="1"/>
  <c r="G35" i="124"/>
  <c r="F35" i="124"/>
  <c r="E35" i="124"/>
  <c r="G29" i="124"/>
  <c r="F29" i="124"/>
  <c r="E29" i="124"/>
  <c r="G23" i="124"/>
  <c r="F23" i="124"/>
  <c r="E23" i="124"/>
  <c r="G17" i="124"/>
  <c r="F17" i="124"/>
  <c r="E17" i="124"/>
  <c r="F29" i="211"/>
  <c r="E22" i="211"/>
  <c r="F15" i="211"/>
  <c r="F18" i="210"/>
  <c r="E18" i="210"/>
  <c r="I61" i="145"/>
  <c r="H61" i="145"/>
  <c r="G56" i="145"/>
  <c r="F56" i="145"/>
  <c r="F51" i="145" s="1"/>
  <c r="E56" i="145"/>
  <c r="E51" i="145" s="1"/>
  <c r="G51" i="145"/>
  <c r="G46" i="145"/>
  <c r="F46" i="145"/>
  <c r="E46" i="145"/>
  <c r="G41" i="145"/>
  <c r="F41" i="145"/>
  <c r="E41" i="145"/>
  <c r="G36" i="145"/>
  <c r="F36" i="145"/>
  <c r="E36" i="145"/>
  <c r="G31" i="145"/>
  <c r="F31" i="145"/>
  <c r="E31" i="145"/>
  <c r="G26" i="145"/>
  <c r="F26" i="145"/>
  <c r="E26" i="145"/>
  <c r="G21" i="145"/>
  <c r="F21" i="145"/>
  <c r="E21" i="145"/>
  <c r="E17" i="145"/>
  <c r="J37" i="182"/>
  <c r="E17" i="209"/>
  <c r="F21" i="206"/>
  <c r="E21" i="206"/>
  <c r="F15" i="206"/>
  <c r="F28" i="206" s="1"/>
  <c r="E15" i="206"/>
  <c r="E28" i="206" s="1"/>
  <c r="F25" i="207"/>
  <c r="E25" i="207"/>
  <c r="F19" i="207"/>
  <c r="E19" i="207"/>
  <c r="E27" i="202"/>
  <c r="E21" i="202"/>
  <c r="F32" i="207" l="1"/>
  <c r="E61" i="201"/>
  <c r="E35" i="155"/>
  <c r="H65" i="201"/>
  <c r="F38" i="201"/>
  <c r="F45" i="169"/>
  <c r="E45" i="169"/>
  <c r="G20" i="145"/>
  <c r="G61" i="145" s="1"/>
  <c r="E20" i="145"/>
  <c r="E61" i="145" s="1"/>
  <c r="E34" i="202"/>
  <c r="H35" i="155"/>
  <c r="F61" i="201"/>
  <c r="F65" i="201" s="1"/>
  <c r="I35" i="155"/>
  <c r="J35" i="155"/>
  <c r="K35" i="155"/>
  <c r="F46" i="124"/>
  <c r="E38" i="201"/>
  <c r="L35" i="155"/>
  <c r="G46" i="124"/>
  <c r="M35" i="155"/>
  <c r="F20" i="145"/>
  <c r="F61" i="145" s="1"/>
  <c r="E46" i="124"/>
  <c r="G38" i="201"/>
  <c r="O35" i="155"/>
  <c r="E32" i="207"/>
  <c r="G61" i="201"/>
  <c r="G65" i="201" s="1"/>
  <c r="N32" i="146"/>
  <c r="M32" i="146"/>
  <c r="L32" i="146"/>
  <c r="K32" i="146"/>
  <c r="J32" i="146"/>
  <c r="I32" i="146"/>
  <c r="H32" i="146"/>
  <c r="G32" i="146"/>
  <c r="F32" i="146"/>
  <c r="E32" i="146"/>
  <c r="N24" i="146"/>
  <c r="M24" i="146"/>
  <c r="L24" i="146"/>
  <c r="K24" i="146"/>
  <c r="J24" i="146"/>
  <c r="I24" i="146"/>
  <c r="H24" i="146"/>
  <c r="G24" i="146"/>
  <c r="F24" i="146"/>
  <c r="E24" i="146"/>
  <c r="N16" i="146"/>
  <c r="M16" i="146"/>
  <c r="L16" i="146"/>
  <c r="K16" i="146"/>
  <c r="J16" i="146"/>
  <c r="I16" i="146"/>
  <c r="H16" i="146"/>
  <c r="G16" i="146"/>
  <c r="F16" i="146"/>
  <c r="E16" i="146"/>
  <c r="E46" i="168"/>
  <c r="E15" i="168" s="1"/>
  <c r="E16" i="168"/>
  <c r="E65" i="201" l="1"/>
  <c r="E28" i="168"/>
  <c r="P27" i="208"/>
  <c r="O27" i="208"/>
  <c r="N27" i="208"/>
  <c r="M27" i="208"/>
  <c r="L27" i="208"/>
  <c r="K27" i="208"/>
  <c r="J27" i="208"/>
  <c r="I27" i="208"/>
  <c r="G27" i="208"/>
  <c r="H27" i="208"/>
  <c r="F27" i="208"/>
  <c r="E27" i="208"/>
  <c r="P21" i="208"/>
  <c r="O21" i="208"/>
  <c r="O35" i="208" s="1"/>
  <c r="N21" i="208"/>
  <c r="M21" i="208"/>
  <c r="L21" i="208"/>
  <c r="K21" i="208"/>
  <c r="J21" i="208"/>
  <c r="I21" i="208"/>
  <c r="G21" i="208"/>
  <c r="H21" i="208"/>
  <c r="F21" i="208"/>
  <c r="E21" i="208"/>
  <c r="I35" i="208" l="1"/>
  <c r="G35" i="208"/>
  <c r="E35" i="208"/>
  <c r="P35" i="208"/>
  <c r="N35" i="208"/>
  <c r="M35" i="208"/>
  <c r="L35" i="208"/>
  <c r="K35" i="208"/>
  <c r="F35" i="208"/>
  <c r="J35" i="208"/>
  <c r="H35" i="208"/>
  <c r="C3" i="230"/>
  <c r="D2" i="230"/>
  <c r="C2" i="230"/>
  <c r="C3" i="229"/>
  <c r="D2" i="229"/>
  <c r="C2" i="229"/>
  <c r="C3" i="231"/>
  <c r="D2" i="231"/>
  <c r="C2" i="231"/>
  <c r="C3" i="221"/>
  <c r="D2" i="221"/>
  <c r="C2" i="221"/>
  <c r="C3" i="222"/>
  <c r="D2" i="222"/>
  <c r="C2" i="222"/>
  <c r="C3" i="223"/>
  <c r="D2" i="223"/>
  <c r="C2" i="223"/>
  <c r="C3" i="220"/>
  <c r="D2" i="220"/>
  <c r="C2" i="220"/>
  <c r="C3" i="218"/>
  <c r="D2" i="218"/>
  <c r="C2" i="218"/>
  <c r="C3" i="219"/>
  <c r="D2" i="219"/>
  <c r="C2" i="219"/>
  <c r="C3" i="169"/>
  <c r="D2" i="169"/>
  <c r="C2" i="169"/>
  <c r="C3" i="155"/>
  <c r="D2" i="155"/>
  <c r="C2" i="155"/>
  <c r="C3" i="153"/>
  <c r="D2" i="153"/>
  <c r="C2" i="153"/>
  <c r="C3" i="228"/>
  <c r="D2" i="228"/>
  <c r="C2" i="228"/>
  <c r="C3" i="227"/>
  <c r="D2" i="227"/>
  <c r="C2" i="227"/>
  <c r="C3" i="183"/>
  <c r="D2" i="183"/>
  <c r="C2" i="183"/>
  <c r="C3" i="214"/>
  <c r="D2" i="214"/>
  <c r="C2" i="214"/>
  <c r="C3" i="213"/>
  <c r="D2" i="213"/>
  <c r="C2" i="213"/>
  <c r="C3" i="212"/>
  <c r="D2" i="212"/>
  <c r="C2" i="212"/>
  <c r="C3" i="201"/>
  <c r="D2" i="201"/>
  <c r="C2" i="201"/>
  <c r="C3" i="124"/>
  <c r="D2" i="124"/>
  <c r="C2" i="124"/>
  <c r="C3" i="211"/>
  <c r="D2" i="211"/>
  <c r="C2" i="211"/>
  <c r="C3" i="146"/>
  <c r="D2" i="146"/>
  <c r="C2" i="146"/>
  <c r="C3" i="210"/>
  <c r="D2" i="210"/>
  <c r="C2" i="210"/>
  <c r="C3" i="145"/>
  <c r="D2" i="145"/>
  <c r="C2" i="145"/>
  <c r="C3" i="182"/>
  <c r="D2" i="182"/>
  <c r="C2" i="182"/>
  <c r="C3" i="126"/>
  <c r="D2" i="126"/>
  <c r="C2" i="126"/>
  <c r="C3" i="209"/>
  <c r="D2" i="209"/>
  <c r="C2" i="209"/>
  <c r="C3" i="208"/>
  <c r="D2" i="208"/>
  <c r="C2" i="208"/>
  <c r="C3" i="206"/>
  <c r="D2" i="206"/>
  <c r="C2" i="206"/>
  <c r="C3" i="207"/>
  <c r="D2" i="207"/>
  <c r="C2" i="207"/>
  <c r="C3" i="202"/>
  <c r="D2" i="202"/>
  <c r="C2" i="202"/>
  <c r="C3" i="168"/>
  <c r="D2" i="168"/>
  <c r="C2" i="168"/>
  <c r="F7" i="228" l="1"/>
  <c r="G7" i="228"/>
  <c r="H7" i="228"/>
  <c r="I7" i="228"/>
  <c r="E7" i="228"/>
  <c r="F7" i="227"/>
  <c r="G7" i="227"/>
  <c r="H7" i="227"/>
  <c r="I7" i="227"/>
  <c r="E7" i="227"/>
  <c r="E56" i="168" l="1"/>
  <c r="E58" i="16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Plamen Atanasov</author>
  </authors>
  <commentList>
    <comment ref="E18" authorId="0" shapeId="0" xr:uid="{00000000-0006-0000-2900-000001000000}">
      <text>
        <r>
          <rPr>
            <b/>
            <sz val="11"/>
            <color indexed="81"/>
            <rFont val="Tahoma"/>
            <family val="2"/>
            <charset val="204"/>
          </rPr>
          <t>Plamen Atanasov:</t>
        </r>
        <r>
          <rPr>
            <sz val="11"/>
            <color indexed="81"/>
            <rFont val="Tahoma"/>
            <family val="2"/>
            <charset val="204"/>
          </rPr>
          <t xml:space="preserve">
§ 239vi, буква "а" няма; има в § 239 vii, букви "а, б и в"; вероятно е техн.грешка; така е и по-долу</t>
        </r>
      </text>
    </comment>
  </commentList>
</comments>
</file>

<file path=xl/sharedStrings.xml><?xml version="1.0" encoding="utf-8"?>
<sst xmlns="http://schemas.openxmlformats.org/spreadsheetml/2006/main" count="5817" uniqueCount="1828">
  <si>
    <t>МСФО 9.5.4.4 и Б5.4.9; част 2, параграфи 72-74 от приложение V</t>
  </si>
  <si>
    <t xml:space="preserve">Малко вероятно да бъдат изплатени, без просрочие или с просрочие ≤ 90 дни
</t>
  </si>
  <si>
    <t>част 1, параграфи 31 и 44, буква б) от приложение V</t>
  </si>
  <si>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</si>
  <si>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</si>
  <si>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</si>
  <si>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</si>
  <si>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 xml:space="preserve">11. Отчитане на хеджирането </t>
  </si>
  <si>
    <t>параграф Б8Д от МСФО 7; част 2, параграф 157 от приложение V</t>
  </si>
  <si>
    <t>16. Разбивка на избрани позиции от отчета за приходите и разходите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</si>
  <si>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</si>
  <si>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</si>
  <si>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</si>
  <si>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</si>
  <si>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</si>
  <si>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</si>
  <si>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</si>
  <si>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</si>
  <si>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</si>
  <si>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</si>
  <si>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</si>
  <si>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</si>
  <si>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</si>
  <si>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</si>
  <si>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</si>
  <si>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</si>
  <si>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</si>
  <si>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</si>
  <si>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</si>
  <si>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</si>
  <si>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</si>
  <si>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</si>
  <si>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</si>
  <si>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</si>
  <si>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</si>
  <si>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</si>
  <si>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</si>
  <si>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</si>
  <si>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</si>
  <si>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</si>
  <si>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</si>
  <si>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</si>
  <si>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</si>
  <si>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</si>
  <si>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</si>
  <si>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</si>
  <si>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</si>
  <si>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</si>
  <si>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</si>
  <si>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</si>
  <si>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</si>
  <si>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</si>
  <si>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</si>
  <si>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</si>
  <si>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</si>
  <si>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</si>
  <si>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</si>
  <si>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</si>
  <si>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</si>
  <si>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</si>
  <si>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</si>
  <si>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</si>
  <si>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</si>
  <si>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</si>
  <si>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</si>
  <si>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</si>
  <si>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</si>
  <si>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</si>
  <si>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</si>
  <si>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</si>
  <si>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</si>
  <si>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3. Отчет за всеобхватния доход</t>
  </si>
  <si>
    <t>Дял на друг признат приход и разход на субекти, които се осчетоводяват по метода на собствения капитал</t>
  </si>
  <si>
    <t xml:space="preserve">Промени в справедливата стойност на капиталовите инструменти, оценявани по справедлива стойност в друг всеобхватен доход 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</si>
  <si>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</si>
  <si>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</si>
  <si>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МСФО 9.5.7.5; МСФО 9.6.5.3; параграф 24В от МСФО 7 част 2, параграф 57 от приложение V</t>
  </si>
  <si>
    <t>МСФО 9.5.7.5; МСФО 9.6.5.8(а); част 2, параграф 57 от приложение V</t>
  </si>
  <si>
    <t>МСФО 9.6.5.13(a); Параграф 24В, буква б), подточки i) и iv), и параграф 24Д, буква а) от МСФО 7; част 2, параграф 58 от приложение V</t>
  </si>
  <si>
    <t>част 2, параграф 65 от приложение V</t>
  </si>
  <si>
    <t>параграфи 7, 92-95, НИ 6 от МСС 1; МСФО 9.6.5.11(г)(ii)(iii); параграф 24В, буква б), подточка iv), и параграф 24Д, буква а) от МСФО 7; част 2, параграф 59 от приложение V</t>
  </si>
  <si>
    <t>параграф 7, букви ж) и з) от МСС 1; МСФО 9 6.5.15 и 6.5.16; параграф 24Д, букви б) и в) от МСФО 7; част 2, параграф 60 от приложение V</t>
  </si>
  <si>
    <t>параграфи 7 и 92-95, НИ 6 от МСС 1; МСФО 9.5.6.7; част 2, параграф 64 от приложение V</t>
  </si>
  <si>
    <t>НИ, пример 12 от МСФО 5; МСФО 9.5.6.5; част 2, параграфи 64-65 от приложение V</t>
  </si>
  <si>
    <t>параграф 91, буква б), НИ 6 от МСС 1; част 2,параграф 66 от приложение V</t>
  </si>
  <si>
    <t>държавно управление</t>
  </si>
  <si>
    <t>част 2, параграфи 70-71 от приложение V</t>
  </si>
  <si>
    <t>Препратки</t>
  </si>
  <si>
    <t>приложение I към РКИ; част 1, параграф 44, буква ж), част 2, параграфи 102-105, 113 и 116 от приложение V</t>
  </si>
  <si>
    <t>Лихвен</t>
  </si>
  <si>
    <t>Финансови активи, държани за търгуване</t>
  </si>
  <si>
    <t>Финансови пасиви, държани за търгуване</t>
  </si>
  <si>
    <t>Капиталов</t>
  </si>
  <si>
    <t>от които: Нетъргуеми финансови активи, задължително отчитани по справедлива стойност в печалбата или загубата</t>
  </si>
  <si>
    <t>Валутен и злато</t>
  </si>
  <si>
    <t>Кредитен</t>
  </si>
  <si>
    <t>Стоков</t>
  </si>
  <si>
    <t>МСФО 9.6.1.3; МСФО 9.6.6.1; част 2, параграф 152 от приложение V</t>
  </si>
  <si>
    <t>от които: коректив за индивидуално оценени</t>
  </si>
  <si>
    <t>от които: коректив за колективно оценени</t>
  </si>
  <si>
    <t>Поети задължения и предоставени финансови гаранции (фаза 2)</t>
  </si>
  <si>
    <t>част 2, точка 9 от приложение 2 към ЕЦБ/2013/33;  част 1, параграф 36 от приложение V</t>
  </si>
  <si>
    <t>част 2, параграф 192 от приложение V</t>
  </si>
  <si>
    <t>Съвместни предприятия</t>
  </si>
  <si>
    <t>Репутация</t>
  </si>
  <si>
    <t>Допълнения</t>
  </si>
  <si>
    <t>Възстановяване</t>
  </si>
  <si>
    <t>Поети кредитни ангажименти</t>
  </si>
  <si>
    <t>ДЪЛГОВИ ИНСТРУМЕНТИ, РАЗЛИЧНИ ОТ ДЪРЖАНИ ЗА ТЪРГУВАНЕ</t>
  </si>
  <si>
    <r>
      <t>Поети кредитни ангажименти</t>
    </r>
    <r>
      <rPr>
        <b/>
        <strike/>
        <sz val="8"/>
        <rFont val="Verdana"/>
        <family val="2"/>
        <charset val="204"/>
      </rPr>
      <t/>
    </r>
  </si>
  <si>
    <t>Брутна балансова стойност/номинална стойност на експозиции с мерки за преструктуриране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</si>
  <si>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</si>
  <si>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</si>
  <si>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</si>
  <si>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</si>
  <si>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</si>
  <si>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</si>
  <si>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</si>
  <si>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</si>
  <si>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</si>
  <si>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</si>
  <si>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</si>
  <si>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</si>
  <si>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</si>
  <si>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</si>
  <si>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</si>
  <si>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</si>
  <si>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</si>
  <si>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</si>
  <si>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</si>
  <si>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</si>
  <si>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</si>
  <si>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</si>
  <si>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</si>
  <si>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</si>
  <si>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</si>
  <si>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</si>
  <si>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</si>
  <si>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</si>
  <si>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</si>
  <si>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</si>
  <si>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</si>
  <si>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</si>
  <si>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</si>
  <si>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</si>
  <si>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</si>
  <si>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</si>
  <si>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</si>
  <si>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</si>
  <si>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</si>
  <si>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</si>
  <si>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</si>
  <si>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</si>
  <si>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</si>
  <si>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</si>
  <si>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</si>
  <si>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</si>
  <si>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</si>
  <si>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</si>
  <si>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</si>
  <si>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</si>
  <si>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</si>
  <si>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</si>
  <si>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</si>
  <si>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</si>
  <si>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</si>
  <si>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</si>
  <si>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</si>
  <si>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</si>
  <si>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</si>
  <si>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</si>
  <si>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</si>
  <si>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</si>
  <si>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</si>
  <si>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</si>
  <si>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</si>
  <si>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</si>
  <si>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</si>
  <si>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</si>
  <si>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</si>
  <si>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</si>
  <si>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</si>
  <si>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</si>
  <si>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</si>
  <si>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</si>
  <si>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</si>
  <si>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</si>
  <si>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</si>
  <si>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</si>
  <si>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</si>
  <si>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</si>
  <si>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</si>
  <si>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</si>
  <si>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</si>
  <si>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</si>
  <si>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</si>
  <si>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</si>
  <si>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</si>
  <si>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</si>
  <si>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</si>
  <si>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</si>
  <si>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</si>
  <si>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</si>
  <si>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</si>
  <si>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</si>
  <si>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</si>
  <si>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</si>
  <si>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</si>
  <si>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</si>
  <si>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</si>
  <si>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</si>
  <si>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</si>
  <si>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</si>
  <si>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</si>
  <si>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</si>
  <si>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</si>
  <si>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</si>
  <si>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</si>
  <si>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</si>
  <si>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</si>
  <si>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</si>
  <si>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</si>
  <si>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</si>
  <si>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</si>
  <si>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</si>
  <si>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</si>
  <si>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</si>
  <si>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</si>
  <si>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</si>
  <si>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</si>
  <si>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</si>
  <si>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</si>
  <si>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</si>
  <si>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</si>
  <si>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</si>
  <si>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</si>
  <si>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</si>
  <si>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</si>
  <si>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</si>
  <si>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</si>
  <si>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</si>
  <si>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</si>
  <si>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</si>
  <si>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</si>
  <si>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</si>
  <si>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</si>
  <si>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</si>
  <si>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</si>
  <si>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</si>
  <si>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</si>
  <si>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</si>
  <si>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</si>
  <si>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</si>
  <si>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</si>
  <si>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</si>
  <si>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</si>
  <si>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</si>
  <si>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</si>
  <si>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</si>
  <si>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</si>
  <si>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</si>
  <si>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</si>
  <si>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</si>
  <si>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</si>
  <si>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</si>
  <si>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</si>
  <si>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</si>
  <si>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</si>
  <si>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</si>
  <si>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</si>
  <si>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</si>
  <si>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</si>
  <si>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</si>
  <si>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</si>
  <si>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</si>
  <si>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</si>
  <si>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</si>
  <si>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</si>
  <si>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</si>
  <si>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</si>
  <si>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</si>
  <si>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</si>
  <si>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</si>
  <si>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</si>
  <si>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</si>
  <si>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</si>
  <si>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</si>
  <si>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</si>
  <si>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</si>
  <si>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</si>
  <si>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</si>
  <si>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</si>
  <si>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</si>
  <si>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</si>
  <si>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</si>
  <si>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</si>
  <si>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</si>
  <si>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</si>
  <si>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</si>
  <si>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</si>
  <si>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</si>
  <si>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</si>
  <si>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</si>
  <si>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</si>
  <si>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</si>
  <si>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</si>
  <si>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</si>
  <si>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</si>
  <si>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</si>
  <si>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</si>
  <si>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</si>
  <si>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</si>
  <si>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</si>
  <si>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</si>
  <si>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</si>
  <si>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</si>
  <si>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 xml:space="preserve">Печалба или (-) загуба за годината </t>
  </si>
  <si>
    <t>Друг всеобхватен доход</t>
  </si>
  <si>
    <t>параграф 82А, буква а), подточка i) от МСС 1</t>
  </si>
  <si>
    <t xml:space="preserve">Материални активи </t>
  </si>
  <si>
    <t>параграф 7, НИ 6 от МСС 1; параграфи 39-40 от МСС 16</t>
  </si>
  <si>
    <t xml:space="preserve">Нематериални активи </t>
  </si>
  <si>
    <t>параграф 7 от МСС 1; параграфи 85-86 от МСС 38</t>
  </si>
  <si>
    <t>Нетекущи активи и групи за изваждане от употреба, държани за продажба</t>
  </si>
  <si>
    <t>параграф 38 от МСФО 5</t>
  </si>
  <si>
    <t>параграф 141, буква г) от МСС 1,7</t>
  </si>
  <si>
    <t xml:space="preserve">Печалба или (−) загуба от отчитане на хеджиране на капиталови инструменти по справедлива стойност в друг всеобхватен доход, нетно </t>
  </si>
  <si>
    <t>Промени в справедливата стойност на финансови пасиви по справедлива стойност в печалбата или загубата, които се дължат на промени в кредитния им риск</t>
  </si>
  <si>
    <t>параграф 141, буква е) от МСС 1,7</t>
  </si>
  <si>
    <t>Данък върху дохода, свързан с позиции, които няма да бъдат прекласифицирани</t>
  </si>
  <si>
    <t>Печалби или (-) загуби от преоценка, отчетени в собствения капитал</t>
  </si>
  <si>
    <t>Прехвърлени към печалба или загуба</t>
  </si>
  <si>
    <t>Друго прекласифициране</t>
  </si>
  <si>
    <t>параграф 7, НИ 6 от МСС 1; параграф 52, буква б) от МСС 21</t>
  </si>
  <si>
    <t>Печалби или (-) загуби от конвертиране, отчетени в собствения капитал</t>
  </si>
  <si>
    <t>параграфи 32 и 38-47 от МСС 21</t>
  </si>
  <si>
    <t>параграфи 7, 92-95 от МСС 1; параграфи 48-49 от МСС 21</t>
  </si>
  <si>
    <t>Хеджиране на парични потоци [ефективна част]</t>
  </si>
  <si>
    <t>параграф 7, буква д), НИ 6 от МСС 1; МСФО 9.6.5.11(а)(б)(г); параграф 24В, буква б), подточка i), и параграф 24Д, буква а) от МСФО 7;</t>
  </si>
  <si>
    <t>Прехвърлени към първоначална балансова стойност на хеджираната позиция</t>
  </si>
  <si>
    <t>Ни 6 от МСС 1; МСФО 9.6.5.11(г)(i)</t>
  </si>
  <si>
    <t>Хеджиращи инструменти [неотчитани елементи]</t>
  </si>
  <si>
    <t>Дългови инструменти по справедлива стойност в друг всеобхватен доход</t>
  </si>
  <si>
    <t>параграф 20, буква а), подточка ii) от МСФО 7; НИ 6 от МСС 1; МСФО 9.5.6.4</t>
  </si>
  <si>
    <t>параграфи 7, 92-95 от МСС 1; параграф 38 от МСФО 5</t>
  </si>
  <si>
    <t>НИ, пример 12 от МСФО 5</t>
  </si>
  <si>
    <t>Данък върху дохода, свързан с позиции, които могат да бъдат прекласифицирани в печалбата или в (-) загубата</t>
  </si>
  <si>
    <t>параграф 83, буква б), подточка i), НИ 6 от МСС 1</t>
  </si>
  <si>
    <t>Относим към собствениците на предприятието майка</t>
  </si>
  <si>
    <t>параграф 83, буква б), подточка ii), НИ 6 от МСС 1</t>
  </si>
  <si>
    <t>4.1 Финансови активи, държани за търгуване</t>
  </si>
  <si>
    <t>параграф 11 от МСС 32; част 1, параграф 44, буква б) от приложение V</t>
  </si>
  <si>
    <t>от които: кредитни институции</t>
  </si>
  <si>
    <t>част 1, параграф 42, буква в) от приложение V</t>
  </si>
  <si>
    <t>от които: други финансови предприятия</t>
  </si>
  <si>
    <t>част 1, параграф 42, буква г) от приложение V</t>
  </si>
  <si>
    <t>от които: нефинансови предприятия</t>
  </si>
  <si>
    <t>част 1, параграф 42, буква д) от приложение V</t>
  </si>
  <si>
    <t>централни банки</t>
  </si>
  <si>
    <t>част 1, параграф 42, буква а) от приложение V</t>
  </si>
  <si>
    <t>част 1, параграф 42, буква б) от приложение V</t>
  </si>
  <si>
    <t>кредитни институции</t>
  </si>
  <si>
    <t>други финансови предприятия</t>
  </si>
  <si>
    <t>нефинансови предприятия</t>
  </si>
  <si>
    <t>част 1, параграфи 32 и 44, буква а) от приложение V</t>
  </si>
  <si>
    <t>домакинства</t>
  </si>
  <si>
    <t>част 1, параграф 42, буква е) от приложение V</t>
  </si>
  <si>
    <t>ФИНАНСОВИ АКТИВИ, ДЪРЖАНИ ЗА ТЪРГУВАНЕ</t>
  </si>
  <si>
    <t>допълнение А към МСФО 9</t>
  </si>
  <si>
    <t>Натрупани отрицателни промени в справедливата стойност поради кредитен риск при необслужваните експозиции</t>
  </si>
  <si>
    <t>4.2.2 Финансови активи, отчитани по справедлива стойност в печалбата или загубата</t>
  </si>
  <si>
    <t>ФИНАНСОВИ АКТИВИ, ОТЧИТАНИ ПО СПРАВЕДЛИВА СТОЙНОСТ В ПЕЧАЛБАТА ИЛИ ЗАГУБАТА</t>
  </si>
  <si>
    <t>Натрупани частични отписвания</t>
  </si>
  <si>
    <t>Натрупани пълни отписвания</t>
  </si>
  <si>
    <t>от които: инструменти с нисък кредитен риск</t>
  </si>
  <si>
    <t>МСФО 9.5.5.5; параграф 35М, буква а) от МСФО 7</t>
  </si>
  <si>
    <t>МСФО 9.Б5.5.22-24; част 2, параграф 75 от приложение V</t>
  </si>
  <si>
    <t>МСФО 9.5.5.3; параграф 35М, буква б), подточка i) от МСФО 7</t>
  </si>
  <si>
    <t>МСФО 9.5.5.1; параграф 35М, буква б), подточка ii) от МСФО 7</t>
  </si>
  <si>
    <t>МСФО 9.5.5.5; параграф 35З, буква а) и параграф 16А от МСФО 7</t>
  </si>
  <si>
    <t>МСФО 9.5.5.3; МСФО 9.5.5.15;  параграф 35З, буква б), подточка i) и параграф 16А от МСФО 7</t>
  </si>
  <si>
    <t>МСФО 9.5.5.1; МСФО 9.5.5.15; параграф 35З, буква б), подточка ii) и параграф 16А от МСФО 7</t>
  </si>
  <si>
    <t>МСФО 9.5.5.5; параграф 35З, буква а от МСФО 7</t>
  </si>
  <si>
    <t>МСФО 9.5.5.3; МСФО 9.5.5.15;  параграф 35З, буква б), подточка i) от МСФО 7</t>
  </si>
  <si>
    <t>част 5, параграф 1 от МСФО 5; МСФО 9.5.5.15; параграф 35З, буква б), подточка ii) от МСФО 7</t>
  </si>
  <si>
    <t>4.5 Подчинени финансови активи</t>
  </si>
  <si>
    <t>ПОДЧИНЕНИ [ЗА ЕМИТЕНТА] ФИНАНСОВИ АКТИВИ</t>
  </si>
  <si>
    <t>част 2, параграфи 78 и 100 от приложение V</t>
  </si>
  <si>
    <t>5. Разбивка на нетъргуемите кредити и аванси по продукти</t>
  </si>
  <si>
    <t>Брутна балансова стойност</t>
  </si>
  <si>
    <t>По продукт</t>
  </si>
  <si>
    <t>При поискване [кол] и предизвестие с кратък срок [текуща сметка]</t>
  </si>
  <si>
    <t>част 2, параграф 85, буква а) от приложение V</t>
  </si>
  <si>
    <t>Дълг по кредитни карти</t>
  </si>
  <si>
    <t>част 2, параграф 85, буква б) от приложение V</t>
  </si>
  <si>
    <t>Търговски вземания</t>
  </si>
  <si>
    <t>част 2, параграф 85, буква в) от приложение V</t>
  </si>
  <si>
    <t>Финансови лизинги</t>
  </si>
  <si>
    <t>част 2, параграф 85, буква г) от приложение V</t>
  </si>
  <si>
    <t>Кредити за обратни репо сделки</t>
  </si>
  <si>
    <t>част 2, параграф 85, буква д) от приложение V</t>
  </si>
  <si>
    <t>Други срочни кредити</t>
  </si>
  <si>
    <t>част 2, параграф 85, буква е) от приложение V</t>
  </si>
  <si>
    <t>Аванси, които не са кредити</t>
  </si>
  <si>
    <t>част 2, параграф 85, буква ж) от приложение V</t>
  </si>
  <si>
    <t>КРЕДИТИ И АВАНСИ</t>
  </si>
  <si>
    <t>По обезпечение</t>
  </si>
  <si>
    <t>част 2, параграфи 86, буква а) и 87 от приложение V</t>
  </si>
  <si>
    <t>от които: други обезпечени кредити</t>
  </si>
  <si>
    <t>част 2, параграфи 86, буква б) и 87 от приложение V</t>
  </si>
  <si>
    <t>По цел</t>
  </si>
  <si>
    <t>от които: потребителски кредит</t>
  </si>
  <si>
    <t>част 2, параграф 88, буква а) от приложение V</t>
  </si>
  <si>
    <t>от които: жилищни кредити</t>
  </si>
  <si>
    <t>част 2, параграф 88, буква б) от приложение V</t>
  </si>
  <si>
    <t>По подчиненост</t>
  </si>
  <si>
    <t>от които: кредити за проектно финансиране</t>
  </si>
  <si>
    <t>част 2, параграф 89 от приложение V член 147, параграф 1, точка 8 от РКИ</t>
  </si>
  <si>
    <t>6. Разбивка на нетъргуемите кредити и аванси към нефинансови предприятия по кодове по NACE</t>
  </si>
  <si>
    <t>6.1 Разбивка на кредитите и авансите, различни от държаните за търгуване, към нефинансови предприятия, по кодове по NACE</t>
  </si>
  <si>
    <t xml:space="preserve">Брутна балансова стойност
</t>
  </si>
  <si>
    <t>Натрупана обезценка</t>
  </si>
  <si>
    <t>от които: подлежащи на обезценка на кредити и аванси</t>
  </si>
  <si>
    <t>От които: необслужвани</t>
  </si>
  <si>
    <t>част 1, параграф 34 от приложение V</t>
  </si>
  <si>
    <t>част 2, параграф 93 от приложение V</t>
  </si>
  <si>
    <t>част 2, параграфи 213-232 от приложение V</t>
  </si>
  <si>
    <t>Регламент за NACE</t>
  </si>
  <si>
    <t>Регламент за NACE, част 2, параграф 92 от приложение V</t>
  </si>
  <si>
    <t>7. Подлежащи на обезценка просрочени финансови активи</t>
  </si>
  <si>
    <t xml:space="preserve">7.1 Подлежащи на обезценка просрочени финансови активи </t>
  </si>
  <si>
    <t>≤ 30 дни</t>
  </si>
  <si>
    <t>&gt; 30 дни ≤ 90 дни</t>
  </si>
  <si>
    <t>&gt; 90 дни</t>
  </si>
  <si>
    <t>МСФО 9.5.5.11; B5.5.37; параграф Б8И от МСФО 7; част 2, параграф 96 от приложение V</t>
  </si>
  <si>
    <t>ОБЩО ДЪЛГОВИ ИНСТРУМЕНТИ</t>
  </si>
  <si>
    <t>част 2, параграфи 94-95 от приложение V</t>
  </si>
  <si>
    <t>Кредити и аванти по продукт, по обезпечение и по подчиненост</t>
  </si>
  <si>
    <t>от които: Кредити, обезпечени с недвижим имот</t>
  </si>
  <si>
    <t>8. Разбивка на финансовите пасиви</t>
  </si>
  <si>
    <t>8.1 Разбивка на финансовите пасиви по продукти и по сектори на контрагентите</t>
  </si>
  <si>
    <t xml:space="preserve">Натрупани промени в справедливата стойност, произтичащи от кредитния риск </t>
  </si>
  <si>
    <t>Държани за търгуване</t>
  </si>
  <si>
    <t>Отчитани по справедлива стойност в печалбата или загубата</t>
  </si>
  <si>
    <t>Амортизирана стойност</t>
  </si>
  <si>
    <t>Отчитане на хеджирането</t>
  </si>
  <si>
    <t>параграф 8, буква д), подточка ii) от МСФО 7; допълнение А към МСФО 9; МСФО 99.БА.6-БА.7; МСФО 9.6.7</t>
  </si>
  <si>
    <t>параграф 8, буква д), подточка i) от МСФО 7; МСФО 9.4.2.2; МСФО 9.4.3.5</t>
  </si>
  <si>
    <t>параграф 24А, буква а) от МСФО 7; МСФО 9.6</t>
  </si>
  <si>
    <t>член 33, параграф 1, букви б) и в) от РКИ част 2, параграф 101 от приложение V</t>
  </si>
  <si>
    <t>МСФО 9БА.7(a)</t>
  </si>
  <si>
    <t>Къси позиции</t>
  </si>
  <si>
    <t>МСФО 9.БА.7(б)</t>
  </si>
  <si>
    <t xml:space="preserve">част 1, параграфи 42, буква а) и 44, буква в) от приложение V </t>
  </si>
  <si>
    <t>Текущи сметки / овърнайт депозити</t>
  </si>
  <si>
    <t>част 2, точка 9.1 от приложение 2 към ЕЦБ/2013/33</t>
  </si>
  <si>
    <t xml:space="preserve">Депозити с договорен матуритет </t>
  </si>
  <si>
    <t>част 2, точка 9.2 от приложение 2 към ЕЦБ/2013/33</t>
  </si>
  <si>
    <t xml:space="preserve">Депозити, договорени за ползване след предизвестие </t>
  </si>
  <si>
    <t>част 2, точка 9.3 от приложение 2 към ЕЦБ/2013/33; част 2, параграф 97 от приложение V</t>
  </si>
  <si>
    <t>Споразумения за обратно изкупуване</t>
  </si>
  <si>
    <t>част 2, точка 9.4 от приложение 2 към ЕЦБ/2013/33</t>
  </si>
  <si>
    <t xml:space="preserve">част 1, параграфи 42, буква б) и 44, буква в) от приложение V </t>
  </si>
  <si>
    <t xml:space="preserve">част 1, параграфи 42, буква в) и 44, буква в) от приложение V  </t>
  </si>
  <si>
    <t xml:space="preserve">част 1, параграфи 42, буква г) и 44, буква в) от приложение V  </t>
  </si>
  <si>
    <t xml:space="preserve">част 1, параграфи 42, буква д) и 44, буква в) от приложение V    </t>
  </si>
  <si>
    <t xml:space="preserve">част 1, параграфи 42, буква е) и 44, буква в) от приложение V  </t>
  </si>
  <si>
    <t>част 1, параграф 37 и част 2, параграф 98 от приложение V</t>
  </si>
  <si>
    <t>Депозитни сертификати</t>
  </si>
  <si>
    <t>част 2, параграф 98, буква а) от приложение V</t>
  </si>
  <si>
    <t>Обезпечени с активи ценни книжа</t>
  </si>
  <si>
    <t>член 4, параграф 1, точка 61 от РКИ</t>
  </si>
  <si>
    <t xml:space="preserve">Покрити облигации </t>
  </si>
  <si>
    <t>член 129 от РКИ</t>
  </si>
  <si>
    <t>Хибридни договори</t>
  </si>
  <si>
    <t>част 2, параграф 98, буква г) от приложение V</t>
  </si>
  <si>
    <t>Други емитирани дългови ценни книжа</t>
  </si>
  <si>
    <t>част 2, параграф 98, буква д) от приложение V</t>
  </si>
  <si>
    <t>Конвертируеми съставни финансови инструменти</t>
  </si>
  <si>
    <t>НП 31 от МСС 32</t>
  </si>
  <si>
    <t>Неконвертируеми</t>
  </si>
  <si>
    <t>Други финансови пасиви</t>
  </si>
  <si>
    <t>ФИНАНСОВИ ПАСИВИ</t>
  </si>
  <si>
    <t>8.2 Подчинени финансови пасиви</t>
  </si>
  <si>
    <t>По амортизирана стойност</t>
  </si>
  <si>
    <t>част 2, точка 9 от приложение 2 към ЕЦБ/2013/33; част 1, точка 36 от приложение V</t>
  </si>
  <si>
    <t>ПОДЧИНЕНИ ФИНАНСОВИ ПАСИВИ</t>
  </si>
  <si>
    <t>част 2, параграфи 99-100 от приложение V</t>
  </si>
  <si>
    <t>Номинална стойност</t>
  </si>
  <si>
    <t>МСФО 9.2.1(д),(ж), 9.4.2.(в), 9.5.5, 9.Б2.5; параграф 35М от МСФО 7;</t>
  </si>
  <si>
    <t>МСФО 9.2.1(д),(ж), 9.4.2.(в), 9.5.5, 9.Б2.5; параграф 35З, буква а) от МСФО 7</t>
  </si>
  <si>
    <t>МСФО 9.2.1(д),(ж), 9.4.2.(в), 9.5.5, 9.Б2.5; параграф 35З, буква б), подточка i) от МСФО 7</t>
  </si>
  <si>
    <t>МСФО 9.2.1(д),(ж), 9.4.2.(в), 9.5.5, 9.Б2.5; параграф 35З, буква б), подточка ii) от МСФО 7</t>
  </si>
  <si>
    <t>МСС 37; МСФО 9.2.1(д), 9.Б2.5; МСФО 4; част 2, параграфи 111 и 118 от приложение V</t>
  </si>
  <si>
    <t>МСС 37; МСФО 9.2.1(д), 9.Б2.5; МСФО 4; част 2, параграфи 106 и 111 от приложение V</t>
  </si>
  <si>
    <t>МСФО 9.2.3(a), 9.Б2.5;
част 2, параграфи 110 и 118 от приложение V</t>
  </si>
  <si>
    <t>част 2, параграф 69 от приложение V</t>
  </si>
  <si>
    <t>от които: необслужвани</t>
  </si>
  <si>
    <t>Предоставени финансови гаранции</t>
  </si>
  <si>
    <t>приложение A към МСФО 4; приложение I към РКИ;  част 1, параграф 44, буква е), част 2, параграфи 102-105, 114 и 116 от приложение V</t>
  </si>
  <si>
    <t>част 2, параграф 117 от приложение V</t>
  </si>
  <si>
    <t>приложение I към РКИ; част 1, параграф 44, буква ж), част 2, параграфи 102-105, 115 и 116 от приложение V</t>
  </si>
  <si>
    <t xml:space="preserve">Препратки </t>
  </si>
  <si>
    <t>Максимална сума на гаранцията, която може да бъде взета предвид</t>
  </si>
  <si>
    <t>Получени финансови гаранции</t>
  </si>
  <si>
    <t>МСФО 9.2.1 (д), 9.Б2.5, 9.БВ2.17; допълнение А към МСФО 8; приложение A към МСФО 4;  част 1, параграф 44, буква ж), част 2, параграфи 102-103 и 114 от приложение V</t>
  </si>
  <si>
    <t xml:space="preserve">Други получени ангажименти </t>
  </si>
  <si>
    <t>част 1, параграф 44, буква ж), част 2, параграфи 102-103 и 115 от приложение V</t>
  </si>
  <si>
    <t>По вид риск/ по продукт или по вид пазар</t>
  </si>
  <si>
    <t>Условна стойност</t>
  </si>
  <si>
    <t xml:space="preserve">Общо търгувани
</t>
  </si>
  <si>
    <t xml:space="preserve">от които: продадени
</t>
  </si>
  <si>
    <t>част 2, параграфи 120 и 131 от приложение V</t>
  </si>
  <si>
    <t xml:space="preserve">МСФО 9БА.7(a); част 2, параграфи 120 и 131 от приложение V </t>
  </si>
  <si>
    <t>част 2, параграфи 133-135 от приложение V</t>
  </si>
  <si>
    <t>част 2, параграф 129, буква а) от приложение V</t>
  </si>
  <si>
    <t>от които: икономическо хеджиране</t>
  </si>
  <si>
    <t>част 2, параграфи 137-139 от приложение V</t>
  </si>
  <si>
    <t>Извънборсови опции</t>
  </si>
  <si>
    <t>част 2, параграф 136 от приложение V</t>
  </si>
  <si>
    <t>Други извънборсови</t>
  </si>
  <si>
    <t>Опции на организиран пазар</t>
  </si>
  <si>
    <t>Други на организиран пазар</t>
  </si>
  <si>
    <t>част 2, параграф 129, буква б) от приложение V</t>
  </si>
  <si>
    <t>част 2, параграф 129, буква в) от приложение V</t>
  </si>
  <si>
    <t>част 2, параграф 129, буква г) от приложение V</t>
  </si>
  <si>
    <t>от които: икономическо хеджиране с използване на опцията за справедлива стойност</t>
  </si>
  <si>
    <t>МСФО 9.6.7.1; част 2, параграф 140 от приложение V</t>
  </si>
  <si>
    <t>от които: друго икономическо хеджиране</t>
  </si>
  <si>
    <t>част 2, параграфи 137-140 от приложение V</t>
  </si>
  <si>
    <t>Суап за кредитно неизпълнение</t>
  </si>
  <si>
    <t>Опции върху кредитен спред</t>
  </si>
  <si>
    <t>Суап за обща доходност</t>
  </si>
  <si>
    <t>Други</t>
  </si>
  <si>
    <t>част 2, параграф 129, буква д) от приложение V</t>
  </si>
  <si>
    <t>част 2, параграф 129, буква е) от приложение V</t>
  </si>
  <si>
    <t>ДЕРИВАТИ</t>
  </si>
  <si>
    <t>от които: Извънборсови - кредитни институции</t>
  </si>
  <si>
    <t>част 1, параграфи 42, буква в) и 44, буква д) и част 2, параграфи 141, буква а) и 142 от приложение V</t>
  </si>
  <si>
    <t>от които: Извънборсови - други финансови предприятия</t>
  </si>
  <si>
    <t>част 1, параграфи 42, буква г) и 44, буква д) и част 2, параграф 141, буква б) от приложение V</t>
  </si>
  <si>
    <t>от които: Извънборсови - останали</t>
  </si>
  <si>
    <t>част 1, параграф 44, буква д) и част 2, параграф 141, буква в) от приложение V</t>
  </si>
  <si>
    <t>11.1 Деривати - отчитане на хеджиране: Разбивка по вид риск и вид хеджиране</t>
  </si>
  <si>
    <t>По продукт и по вид пазар</t>
  </si>
  <si>
    <t>Активи</t>
  </si>
  <si>
    <t>Пасиви</t>
  </si>
  <si>
    <t>Общо хеджиране</t>
  </si>
  <si>
    <t>от които: продадени</t>
  </si>
  <si>
    <t xml:space="preserve">Препратки
</t>
  </si>
  <si>
    <t>параграф 24А от МСФО 7; част 2, параграфи 120 и 131 от приложение V</t>
  </si>
  <si>
    <t>ХЕДЖИРАНЕ НА СПРАВЕДЛИВА СТОЙНОСТ</t>
  </si>
  <si>
    <t>параграф 24А от МСФО 7; параграф 86, буква а) от МСС 39; МСФО 9.6.5.2(a)</t>
  </si>
  <si>
    <t>ХЕДЖИРАНЕ НА ПАРИЧНИ ПОТОЦИ</t>
  </si>
  <si>
    <t>параграф 24А от МСФО 7; параграф 86, буква б) от МСС 39; МСФО 9.6.5.2(б)</t>
  </si>
  <si>
    <t>ХЕДЖИРАНЕ НА НЕТНИ ИНВЕСТИЦИИ В ЧУЖДЕСТРАННИ ДЕЙНОСТИ</t>
  </si>
  <si>
    <t>параграф 24А от МСФО 7; параграф 86, буква в) от МСС 39; МСФО 9.6.5.2(в)</t>
  </si>
  <si>
    <t>ХЕДЖИРАНЕ НА ПОРТФЕЙЛ СРЕЩУ ЛИХВЕН РИСК - СПРАВЕДЛИВА СТОЙНОСТ</t>
  </si>
  <si>
    <t>параграфи 71, 81А, 89А и НП 114-132 от МСС 39</t>
  </si>
  <si>
    <t>ХЕДЖИРАНЕ НА ПОРТФЕЙЛ СРЕЩУ ЛИХВЕН РИСК - ПАРИЧНИ ПОТОЦИ</t>
  </si>
  <si>
    <t>параграф 71 от МСС 39</t>
  </si>
  <si>
    <t>ДЕРИВАТИ - ОТЧИТАНЕ НА ХЕДЖИРАНЕ</t>
  </si>
  <si>
    <t>параграф 24А от МСФО 7; параграф 9 от МСС 39; МСФО 9.6.1</t>
  </si>
  <si>
    <t>Хеджиране на справедлива стойност</t>
  </si>
  <si>
    <t>Хеджиране на паричен поток</t>
  </si>
  <si>
    <t>Хеджиране на нетна инвестиция в чуждестранна дейност</t>
  </si>
  <si>
    <t>част 2, параграф 145 от приложение V</t>
  </si>
  <si>
    <t>от които: Финансови активи, държани за търгуване</t>
  </si>
  <si>
    <t>МСФО 9.4.1.4; параграф 8, буква a), подточка ii) от МСФО 7;</t>
  </si>
  <si>
    <t>от които: Финансови активи, отчитани по справедлива стойност в печалбата или загубата</t>
  </si>
  <si>
    <t>МСФО 9.4.1.5; параграф 8, буква a), подточка i) от МСФО 7</t>
  </si>
  <si>
    <t>Недериватни финансови пасиви</t>
  </si>
  <si>
    <t>МСФО 9.4.2.1; МСФО 9.6.2.2</t>
  </si>
  <si>
    <t>Микрохеджиране</t>
  </si>
  <si>
    <t>Микрохеджиране — Хеджиране на нетна позиция</t>
  </si>
  <si>
    <t>Корекции на хеджирането при 
микрохеджиране</t>
  </si>
  <si>
    <t>Макрохеджиране</t>
  </si>
  <si>
    <t>Активи или пасиви, включени в хеджиране на нетна позиция (преди нетиране)</t>
  </si>
  <si>
    <t>Хеджиране на корекции, включени в балансовата стойност на активи/пасиви</t>
  </si>
  <si>
    <t>Останали корекции за преустановено микрохеджиране, включително хеджиране на нетни позиции</t>
  </si>
  <si>
    <t>Хеджирани позиции при хеджиране на портфейл срещу лихвен риск</t>
  </si>
  <si>
    <t>параграф 24Б, буква а) от МСФО 7; част 2, параграфи 146 и 147 от приложение V</t>
  </si>
  <si>
    <t>МСФО 9.6.6.1;  МСФО 9.6.6.6; част 2, параграфи 147 и 151 от приложение V</t>
  </si>
  <si>
    <t>параграф 24Б, буква а), подточка ii) от МСФО 7; част 2, параграфи 148 и 149 от приложение V</t>
  </si>
  <si>
    <t>параграф 24Б, буква a), подточка v) от МСФО 7; част 2, параграфи 148 и 150 от приложение V</t>
  </si>
  <si>
    <t>АКТИВИ</t>
  </si>
  <si>
    <t>МСФО 9.4.1.2A; параграф 8, буква з) от МСФО 7; част 2, параграфи 146 и 151 от приложение V</t>
  </si>
  <si>
    <t>МСФО 9.4.1.2A; параграф 8, буква е) от МСФО 7; част 2, параграфи 146 и 151 от приложение V</t>
  </si>
  <si>
    <t>ПАСИВИ</t>
  </si>
  <si>
    <t>МСФО 9.4.2.1; параграф 8, буква ж) от МСФО 7; част 2, параграфи 146 и 151 от приложение V</t>
  </si>
  <si>
    <t>Други корекции</t>
  </si>
  <si>
    <t>Възстановени суми на предишни отписани суми, отчетени директно в отчета за приходите и разходите</t>
  </si>
  <si>
    <t>Суми, отписани директно в отчета за приходите и разходите</t>
  </si>
  <si>
    <t xml:space="preserve"> параграф 35И от МСФО 7;  част 2, параграфи 159 и 164, буква б) от приложение V</t>
  </si>
  <si>
    <t xml:space="preserve"> параграф 35И от МСФО 7; част 2, параграфи 160 и 164, буква б) от приложение V</t>
  </si>
  <si>
    <t>параграф 35И от МСФО 7; параграф 35Б, буква б) от МСФО 7;  част 2, параграфи 161 и 162 от приложение V</t>
  </si>
  <si>
    <t xml:space="preserve">параграф 35И от МСФО 7; параграф 35Й от МСФО 7; МСФО 9.5.5.12; Б5.5.25, B5.5.27; част 2, параграф 164, буква в) от приложение V </t>
  </si>
  <si>
    <t>параграф 35И от МСФО 7; МСФО 9.5.4.4; параграф 35Л от МСФО 7; част 2, параграфи 72, 74, 164, буква а) и 165 от приложение V</t>
  </si>
  <si>
    <t>МСФО 9.5.4.4; част 2, параграф 165 от приложение V</t>
  </si>
  <si>
    <t>МСФО 9.5.5.5</t>
  </si>
  <si>
    <t>МСФО 9.Б5.5.1— Б5.5.6; част 2, параграф 158 от приложение V</t>
  </si>
  <si>
    <t>МСФО 9.5.5.3</t>
  </si>
  <si>
    <t>МСФО 9.5.5.1; МСФО 9 Допълнение А</t>
  </si>
  <si>
    <t>параграф Б8Д от МСФО 7;</t>
  </si>
  <si>
    <t>Поети задължения и предоставени финансови гаранции (фаза 1)</t>
  </si>
  <si>
    <t>МСФО 9.2.1(ж); 2.3(в); 5.5, Б2.5; част 2, параграф 157 от приложение V</t>
  </si>
  <si>
    <t>МСФО 9.2.1(ж); 2.3(в); 5.5.3, Б2.5; част 2, параграф 157 от приложение V</t>
  </si>
  <si>
    <t>Поети задължения и предоставени финансови гаранции (фаза 3)</t>
  </si>
  <si>
    <t>МСФО 9.2.1(ж); 2.3(в); 5.5.1, Б2.5; част 2, параграф 157 от приложение V</t>
  </si>
  <si>
    <t>12.2 Прехвърляния между фазите на обезценка (брутно представяне)</t>
  </si>
  <si>
    <t>част 2, параграфи 168-169 от приложение V</t>
  </si>
  <si>
    <t>Общо дългови инструменти</t>
  </si>
  <si>
    <t>МСФО 9.2.1(ж); 2.3(в); 5.5.1, 5.5.3, 5.5.5</t>
  </si>
  <si>
    <t>Гаранции и обезпечение</t>
  </si>
  <si>
    <t>Кредити, обезпечени с недвижим имот</t>
  </si>
  <si>
    <t>Други обезпечени кредити</t>
  </si>
  <si>
    <t>Жилищни имоти</t>
  </si>
  <si>
    <t>Търговски имоти</t>
  </si>
  <si>
    <t>параграф 36, буква б) от МСФО 7</t>
  </si>
  <si>
    <t>част 2, параграф 173, буква а) от приложение V</t>
  </si>
  <si>
    <t>част 2, параграф 173, буква в) от приложение V</t>
  </si>
  <si>
    <t>от които: домакинства</t>
  </si>
  <si>
    <t>параграф 38, буква а) от МСФО 7</t>
  </si>
  <si>
    <t>Общо</t>
  </si>
  <si>
    <t>14. Йерархия на справедливата стойност: финансови инструменти по справедлива стойност</t>
  </si>
  <si>
    <t>Ниво 1</t>
  </si>
  <si>
    <t>Ниво 2</t>
  </si>
  <si>
    <t>Ниво 3</t>
  </si>
  <si>
    <t>параграф 76 от МСФО 13</t>
  </si>
  <si>
    <t xml:space="preserve"> параграф 81 от МСФО 13</t>
  </si>
  <si>
    <t>параграф 86 от МСФО 13</t>
  </si>
  <si>
    <t>параграф 81 от МСФО 13</t>
  </si>
  <si>
    <t>параграфи 86 и 93, буква е) от МСФО 13</t>
  </si>
  <si>
    <t>параграф 11 от МСС 32;</t>
  </si>
  <si>
    <t>част 1, параграф 31 от приложение V</t>
  </si>
  <si>
    <t>част 1, параграф 32 от приложение V</t>
  </si>
  <si>
    <t xml:space="preserve">Капиталови инструменти </t>
  </si>
  <si>
    <t xml:space="preserve">Деривати - отчитане на хеджиране </t>
  </si>
  <si>
    <t>МСФО 9.6.2.1; част 1, параграф 22 от приложение V</t>
  </si>
  <si>
    <t>МСФО 9БА.7(б)</t>
  </si>
  <si>
    <t xml:space="preserve">Финансови пасиви, отчитани по справедлива стойност в печалбата или загубата </t>
  </si>
  <si>
    <t>част 2, параграф 9 от приложение 2 към ЕЦБ/2013/33; част 1, параграф 36 от приложение V</t>
  </si>
  <si>
    <t>Прехвърлени активи</t>
  </si>
  <si>
    <t>Неизплатена сума на главницата на първоначалните активи</t>
  </si>
  <si>
    <t>Балансова стойност на свързаните пасиви</t>
  </si>
  <si>
    <t>От които: секюритизации</t>
  </si>
  <si>
    <t>От които: репо споразумения</t>
  </si>
  <si>
    <t>параграф 42Г, буква д) от МСФО 7; част 1, параграф 27 от приложение V</t>
  </si>
  <si>
    <t>параграф 42Г, буква д) от МСФО 7; член 4, параграф 1, точка 61 от РКИ</t>
  </si>
  <si>
    <t xml:space="preserve"> параграф 42Г, буква д) от МСФО 7; част 2, параграфи 183-184 от приложение V</t>
  </si>
  <si>
    <t>параграф 42Г, буква д) от МСФО 7</t>
  </si>
  <si>
    <t>параграф 42Г, буква д) от МСФО 7; част 2, параграфи 183-184 от приложение V</t>
  </si>
  <si>
    <t>параграф 42Г, буква е) от МСФО 7</t>
  </si>
  <si>
    <t>параграф 42Г, буква е) от МСФО 7; част 1, параграф 27 и част 2, параграф 181 от приложение V</t>
  </si>
  <si>
    <t>член 109 от РКИ; част 2, параграф 182 от приложение V</t>
  </si>
  <si>
    <t>МСФО 9.4.1.4</t>
  </si>
  <si>
    <t>параграф 8, буква е) от МСФО 7;  МСФО 9.4.1.2</t>
  </si>
  <si>
    <t>16.1 Приходи и разходи за лихви по инструменти и по сектори на контрагентите</t>
  </si>
  <si>
    <t>Приходи</t>
  </si>
  <si>
    <t>Разходи</t>
  </si>
  <si>
    <t>част 2, параграфи 187 и 189 от приложение V</t>
  </si>
  <si>
    <t>част 2, параграфи 188 и 190 от приложение V</t>
  </si>
  <si>
    <t>Деривати — търгуване</t>
  </si>
  <si>
    <t>допълнение А, БА.1 и БА.6 от МСФО 9; част 2, параграф 193 от приложение V</t>
  </si>
  <si>
    <t>от които: приходи от лихви по деривати в икономическо хеджиране</t>
  </si>
  <si>
    <t>част 2, параграф 193 от приложение V</t>
  </si>
  <si>
    <t>част 1, параграфи 32-34 и част 2, параграф 191 от приложение V</t>
  </si>
  <si>
    <t>Други пасиви</t>
  </si>
  <si>
    <t>ЛИХВИ</t>
  </si>
  <si>
    <t>параграф 97 от МСС 1</t>
  </si>
  <si>
    <t>16.2 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</si>
  <si>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част 2, параграфи 195-196 от приложение V</t>
  </si>
  <si>
    <t>част 2, параграфи 197-198 от приложение V</t>
  </si>
  <si>
    <t>допълнение А, БА.1 и БА.7(а) от МСФО 9;</t>
  </si>
  <si>
    <t>от които: Икономическо хеджиране с използване на опцията за справедлива стойност</t>
  </si>
  <si>
    <t>МСФО 9.6.7.1; параграф 9, буква г) от МСФО 7; част 2, параграф 199 от приложение V</t>
  </si>
  <si>
    <t>допълнение А и БА.6 от МСФО 9; параграф 20, буква a), подточка i) от МСФО 7</t>
  </si>
  <si>
    <t>МСФО 9.5.6.2; част 2, параграф 199 от приложение V</t>
  </si>
  <si>
    <t xml:space="preserve">Лихвени инструменти и свързаните с тях деривати </t>
  </si>
  <si>
    <t xml:space="preserve">част 2, параграф 200, буква а) от приложение V </t>
  </si>
  <si>
    <t>Капиталови инструменти и свързаните с тях деривати</t>
  </si>
  <si>
    <t xml:space="preserve">част 2, параграф 200, буква б) от приложение V </t>
  </si>
  <si>
    <t>Валутна търговия и деривати, свързани с валутни курсове и злато</t>
  </si>
  <si>
    <t>част 2, параграф 200, буква в) от приложение V</t>
  </si>
  <si>
    <t>Инструменти за кредитен риск и свързаните с тях деривати</t>
  </si>
  <si>
    <t xml:space="preserve">част 2, параграф 200, буква г) от приложение V </t>
  </si>
  <si>
    <t>Деривати върху стоки</t>
  </si>
  <si>
    <t>част 2, параграф 200, буква д) от приложение V</t>
  </si>
  <si>
    <t xml:space="preserve">част 2, параграф 200, буква е) от приложение V </t>
  </si>
  <si>
    <t>параграф 20, буква а), подточка i) от МСФО 7</t>
  </si>
  <si>
    <t>МСФО 9.6.5.2; част 2, параграф 202 от приложение V</t>
  </si>
  <si>
    <t xml:space="preserve">Промени в справедливата стойност, произтичащи от кредитния риск </t>
  </si>
  <si>
    <t>МСФО 9.6.7; параграф 24Ж, буква б) от МСФО 7 част 2, параграф 204 от приложение V</t>
  </si>
  <si>
    <t>МСФО 9.6.7; параграф 20, буква a), подточка i) от МСФО 7; част 2, параграф 204 от приложение V</t>
  </si>
  <si>
    <t>част 2, параграф 205 от приложение V</t>
  </si>
  <si>
    <t>МСФО 7.24А(в); параграф 24В, буква б), подточка vi) от МСФО 7</t>
  </si>
  <si>
    <t>Промени в справедливата стойност на хеджирана позиция, които се дължат на хеджирания риск</t>
  </si>
  <si>
    <t>МСФО 9.6.3.7; .6.5.8; .Б6.4.1; параграф 24Б, буква а), подточка iv) от МСФО 7; параграф 24В, буква б), подточка vi) от МСФО 7; част 2, параграф 206 от приложение V</t>
  </si>
  <si>
    <t>Неефективност в печалбата или загубата от хеджиране на парични потоци</t>
  </si>
  <si>
    <t>параграф 24В, буква б), подточка ii) от МСФО 7; параграф 24В, буква б), подточка vi) от МСФО 7</t>
  </si>
  <si>
    <t xml:space="preserve">Неефективност в печалбата или загубата от хеджиране на нетните инвестиции в чуждестранни дейности </t>
  </si>
  <si>
    <t>част 2, параграф 208 от приложение V</t>
  </si>
  <si>
    <t>Дъщерни предприятия</t>
  </si>
  <si>
    <t>допълнение А към МСФО 10</t>
  </si>
  <si>
    <t>параграф 3 от МСС 28</t>
  </si>
  <si>
    <t>Асоциирани предприятия</t>
  </si>
  <si>
    <t>параграф 126, букви а)-б) от МСС 36</t>
  </si>
  <si>
    <t xml:space="preserve">Инвестиционни имоти    </t>
  </si>
  <si>
    <t>параграф 10б от МСС 36; параграфи 88-99 и 124 от МСС 36; допълнение Б67, буква г), подточка v) от МСФО 3</t>
  </si>
  <si>
    <t>ОБЩО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</si>
  <si>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</si>
  <si>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</si>
  <si>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</si>
  <si>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ЗАДБАЛАНСОВИ ЕКСПОЗИЦИИ</t>
  </si>
  <si>
    <t>18. Информация за обслужваните и необслужваните експозиции</t>
  </si>
  <si>
    <t>Брутна балансова стойност/номинална стойност</t>
  </si>
  <si>
    <t xml:space="preserve"> Натрупана обезценка, натрупани отрицателни промени в справедливата стойност поради кредитен риск и провизии</t>
  </si>
  <si>
    <t>Обслужвани</t>
  </si>
  <si>
    <t>Необслужвани</t>
  </si>
  <si>
    <t>Обслужвани експозиции — натрупана обезценка и провизии</t>
  </si>
  <si>
    <t xml:space="preserve">Необслужвани експозиции — натрупана обезценка, натрупани отрицателни промени в справедливата стойност поради кредитен риск и провизии </t>
  </si>
  <si>
    <t>Без просрочие или с просрочие ≤ 30 дни</t>
  </si>
  <si>
    <t>Просрочие
&gt; 30 дни ≤ 90 дни</t>
  </si>
  <si>
    <t xml:space="preserve">Просрочие
&gt; 90 дни
≤ 180 дни
</t>
  </si>
  <si>
    <t xml:space="preserve">Просрочие
&gt; 180 дни
≤ 1 година
</t>
  </si>
  <si>
    <t>От които: в неизпълнение</t>
  </si>
  <si>
    <t xml:space="preserve">Получени обезпечения по необслужвани експозиции </t>
  </si>
  <si>
    <t>част 1, параграф 34 и част 2, параграфи 118 и 221 от приложение V</t>
  </si>
  <si>
    <t xml:space="preserve">част 2, параграфи 213-216 и 223-239 от приложение V </t>
  </si>
  <si>
    <t>част 2, параграфи 222 и 235 от приложение V</t>
  </si>
  <si>
    <t>част 2, параграфи 222 и 235-236 от приложение V</t>
  </si>
  <si>
    <t>част 2, параграф 238 от приложение V</t>
  </si>
  <si>
    <t>част 2, параграфи 236 и 238 от приложение V</t>
  </si>
  <si>
    <t>част 2, параграф 239 от приложение V</t>
  </si>
  <si>
    <t>От които: Малки и средни предприятия</t>
  </si>
  <si>
    <t>От които: Кредити, обезпечени с търговски имот</t>
  </si>
  <si>
    <t>От които: Кредити, обезпечени с жилищен имот</t>
  </si>
  <si>
    <t>От които: Потребителски кредит</t>
  </si>
  <si>
    <t xml:space="preserve">част 2, параграф 233, буква а) от приложение V </t>
  </si>
  <si>
    <t xml:space="preserve">част 2, параграф 233, буква б) от приложение V </t>
  </si>
  <si>
    <t>част 2, параграф 217 от приложение V</t>
  </si>
  <si>
    <t>ДЪЛГОВИ ИНСТРУМЕНТИ, ДЪРЖАНИ ЗА ПРОДАЖБА</t>
  </si>
  <si>
    <t>част 2, параграф 220 от приложение V</t>
  </si>
  <si>
    <t>19. Информация за преструктурирани експозиции</t>
  </si>
  <si>
    <t>Натрупана обезценка, натрупани отрицателни промени в справедливата стойност поради кредитен риск и провизии</t>
  </si>
  <si>
    <t>Обслужвани експозиции с мерки за преструктуриране</t>
  </si>
  <si>
    <t>Необслужвани експозиции с мерки за преструктуриране</t>
  </si>
  <si>
    <t>Обслужвани експозиции с мерки за преструктуриране — натрупана обезценка и провизии</t>
  </si>
  <si>
    <t>Необслужвани експозиции с мерки за преструктуриране — натрупана обезценка, натрупани отрицателни промени в справедливата стойност поради кредитен риск и провизии</t>
  </si>
  <si>
    <t>Инструменти с изменения в условията</t>
  </si>
  <si>
    <t>Рефинансиране</t>
  </si>
  <si>
    <t>от които: Обслужвани преструктурирани експозиции в изпитателен срок, прекласифицирани от необслужвани</t>
  </si>
  <si>
    <t>от които:
В неизпълнение</t>
  </si>
  <si>
    <t>от които:
Обезценени</t>
  </si>
  <si>
    <t>Получени обезпечения по експозиции с мерки за преструктуриране</t>
  </si>
  <si>
    <t>Получени финансови гаранции по експозиции с мерки за преструктуриране</t>
  </si>
  <si>
    <t>част 2, параграфи 259-263 от приложение V</t>
  </si>
  <si>
    <t>член 178 от РКИ; част 2, параграф 264, буква б) от приложение V</t>
  </si>
  <si>
    <t>МСФО 9.5.5.1; допълнение А към МСФО 9; част 2, параграф 264, буква а) от приложение V</t>
  </si>
  <si>
    <t xml:space="preserve">част 2, параграф 267 от приложение V </t>
  </si>
  <si>
    <t>част 2, параграф 207 от приложение V</t>
  </si>
  <si>
    <t>част 2, параграф 268 от приложение V</t>
  </si>
  <si>
    <t xml:space="preserve">част 2, параграф 249, буква а) от приложение V </t>
  </si>
  <si>
    <t xml:space="preserve">част 2, параграф 249, буква б) от приложение V </t>
  </si>
  <si>
    <t xml:space="preserve">част 2, параграф 249, буква в) от приложение V  </t>
  </si>
  <si>
    <t>част 2, параграф 246 от приложение V</t>
  </si>
  <si>
    <t>част 2, параграф 247 от приложение V</t>
  </si>
  <si>
    <t>приложение I към РКИ; част 1, параграф 44, буква ж) и част 2, параграфи 102-105, 113, 116 и 246 от приложение V</t>
  </si>
  <si>
    <t>F15:F52</t>
  </si>
  <si>
    <t>F15:F44</t>
  </si>
  <si>
    <t>F14:F54</t>
  </si>
  <si>
    <t>E15:F32</t>
  </si>
  <si>
    <t>E15:F28</t>
  </si>
  <si>
    <t>F16:L28</t>
  </si>
  <si>
    <t>E16:F18</t>
  </si>
  <si>
    <t>E15:F35</t>
  </si>
  <si>
    <t>E17:H49</t>
  </si>
  <si>
    <t>E16:H68</t>
  </si>
  <si>
    <t>E16:G23</t>
  </si>
  <si>
    <t>E17:I38</t>
  </si>
  <si>
    <t>E17:J31</t>
  </si>
  <si>
    <t>E17:O35</t>
  </si>
  <si>
    <t>E15:F22</t>
  </si>
  <si>
    <t>E16:G26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</si>
  <si>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</si>
  <si>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</si>
  <si>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</si>
  <si>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</si>
  <si>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</si>
  <si>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</si>
  <si>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</si>
  <si>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</si>
  <si>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</si>
  <si>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</si>
  <si>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</si>
  <si>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</si>
  <si>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</si>
  <si>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</si>
  <si>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</si>
  <si>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</si>
  <si>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</si>
  <si>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</si>
  <si>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</si>
  <si>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</si>
  <si>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</si>
  <si>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</si>
  <si>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</si>
  <si>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</si>
  <si>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</si>
  <si>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</si>
  <si>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</si>
  <si>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</si>
  <si>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</si>
  <si>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</si>
  <si>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</si>
  <si>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</si>
  <si>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</si>
  <si>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</si>
  <si>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</si>
  <si>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</si>
  <si>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</si>
  <si>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</si>
  <si>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</si>
  <si>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</si>
  <si>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E16:E26</t>
  </si>
  <si>
    <t>E15:E21</t>
  </si>
  <si>
    <t>E15:E19</t>
  </si>
  <si>
    <t>E14:E58</t>
  </si>
  <si>
    <t>E15:E17</t>
  </si>
  <si>
    <t>E15:E20</t>
  </si>
  <si>
    <t>E16:E34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</si>
  <si>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</si>
  <si>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</si>
  <si>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</si>
  <si>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Получени обезпечения и финансови гаранции</t>
  </si>
  <si>
    <t xml:space="preserve">от които:
Преструктурирани експозиции, които са необслужвани преди преструктурирането </t>
  </si>
  <si>
    <t>член 1, параграф 2, буква а) МСП: Препоръка на Комисията C(2003) 1422</t>
  </si>
  <si>
    <t>ДЪЛГОВИ ИНСТРУМЕНТИ, ОТЧИТАНИ ПО АМОРТИЗИРАНА СТОЙНОСТ</t>
  </si>
  <si>
    <t>ДЪЛГОВИ ИНСТРУМЕНТИ, ОТЧИТАНИ ПО СПРАВЕДЛИВА СТОЙНОСТ В ДРУГ ВСЕОБХВАТЕН ДОХОД  ПОДЛЕЖАЩИ НА ОБЕЗЦЕНКА</t>
  </si>
  <si>
    <t>ДЪЛГОВИ ИНСТРУМЕНТИ, ОТЧИТАНИ ПО СПРАВЕДЛИВА СТОЙНОСТ В ПЕЧАЛБАТА И ЗАГУБАТА ПОДЛЕЖАЩИ НА ОБЕЗЦЕНКА</t>
  </si>
  <si>
    <t>Получени финансови
гаранции по необслужвани експозиции</t>
  </si>
  <si>
    <t>ДЪЛГОВИ ИНСТРУМЕНТИ, ОТЧИТАНИ ПО СПРАВЕДЛИВА СТОЙНОСТ В ДРУГ ВСЕОБХВАТЕН ДОХОД ПОДЛЕЖАЩИ НА ОБЕЗЦЕНКА</t>
  </si>
  <si>
    <t xml:space="preserve">ДЪЛГОВИ ИНСТРУМЕНТИ, РАЗЛИЧНИ ОТ ДЪРЖАНИ ЗА ТЪРГУВАНЕ </t>
  </si>
  <si>
    <t>Други поети ангажименти</t>
  </si>
  <si>
    <t>Финансови пасиви, отчитани по амортизирана стойност</t>
  </si>
  <si>
    <t>Акционерен капитал, платим при поискване</t>
  </si>
  <si>
    <t>параграф 8, буква а), подточка ii) от МСФО 7;допълнение А от МСФО 9</t>
  </si>
  <si>
    <t>16.7 Обезценка на нефинансови активи</t>
  </si>
  <si>
    <t>Обезценка или (-) обратно възстановяване на обезценка на инвестиции в дъщерни, съвместни и асоциирани предприятия</t>
  </si>
  <si>
    <t>Обезценка или (-) обратно възстановяване на обезценка на нефинансови активи</t>
  </si>
  <si>
    <t>16.6 Печалби или загуби от отчитане на хеджиране</t>
  </si>
  <si>
    <t>Промени в справедливата стойност на хеджиращия инструмент [включително преустановяване]</t>
  </si>
  <si>
    <t>НЕТНИ ПЕЧАЛБИ ИЛИ (-) ЗАГУБИ ОТ ОТЧИТАНЕ НА ХЕДЖИРАНЕ</t>
  </si>
  <si>
    <t>16.5 Печалби или загуби от финансови активи и пасиви, отчитани по справедлива стойност в печалбата или загубата, по инструменти</t>
  </si>
  <si>
    <t>част 2, параграф 203 от приложение V</t>
  </si>
  <si>
    <t>НЕТНИ ПЕЧАЛБИ ИЛИ (-) ЗАГУБИ ОТ ФИНАНСОВИ АКТИВИ И ПАСИВИ, ОТЧИТАНИ ПО СПРАВЕДЛИВА СТОЙНОСТ В ПЕЧАЛБАТА ИЛИ ЗАГУБАТА</t>
  </si>
  <si>
    <t>от които: нетни печалби или (-) загуби при определянето на финансови активи и пасиви, отчитани по справедлива стойност в печалбата или загубата за целите на хеджирането</t>
  </si>
  <si>
    <t>от които: нетни печалби или (-) загуби, след определянето на финансови активи и пасиви, отчитани по справедлива стойност в печалбата или загубата за целите на хеджирането</t>
  </si>
  <si>
    <t>16.4.1 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</si>
  <si>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част 2, параграф 201 от приложение V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</si>
  <si>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</si>
  <si>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16.4 Печалби или загуби от финансови активи и пасиви, държани за търгуване, по риск</t>
  </si>
  <si>
    <t>НЕТНИ ПЕЧАЛБИ ИЛИ (-) ЗАГУБИ ОТ ФИНАНСОВИ АКТИВИ И ПАСИВИ, ДЪРЖАНИ ЗА ТЪРГУВАНЕ</t>
  </si>
  <si>
    <t>16.3 Печалби или загуби от финансови активи и пасиви, държани за търгуване, по инструменти</t>
  </si>
  <si>
    <t>НЕТНИ ПЕЧАЛБИ ИЛИ (-) ЗАГУБИ ОТ ОТПИСВАНЕ НА ФИНАНСОВИ АКТИВИ И ПАСИВИ, КОИТО НЕ СЕ ОТЧИТАТ ПО СПРАВЕДЛИВА СТОЙНОСТ В ПЕЧАЛБАТА ИЛИ ЗАГУБАТА</t>
  </si>
  <si>
    <t>МСФО 9.5.4.1; Б5.4.7; част 2, параграф 194 от приложение V</t>
  </si>
  <si>
    <t>15.  Отписване и финансови пасиви, свързани с прехвърлени финансови активи</t>
  </si>
  <si>
    <t>Изцяло признати прехвърлени финансови активи</t>
  </si>
  <si>
    <t>Прехвърлени финансови активи, признати до степен на продължаващото участие на институцията</t>
  </si>
  <si>
    <t>Текуща главница на напълно отписаните прехвърлени финансови активи, върху които институцията си запазва правата за обслужване</t>
  </si>
  <si>
    <t>Балансова стойност на активите, които все още се признават [продължаващо участие]</t>
  </si>
  <si>
    <t>параграф 8, буква д), подточка i) от МСФО 7; МСФО 9.4.1.5</t>
  </si>
  <si>
    <t>13. Получени обезпечения и гаранции</t>
  </si>
  <si>
    <t>13.1 Разбивка на обезпеченията и гаранциите по кредити и аванси, различни от държани за търгуване</t>
  </si>
  <si>
    <t>12. Движение на коректива и провизиите за кредитни загуби</t>
  </si>
  <si>
    <t>Прехвърляния между фаза 1 и фаза 2</t>
  </si>
  <si>
    <t>Прехвърляния между фаза 2 и фаза 3</t>
  </si>
  <si>
    <t>Прехвърляния между фаза 1 и фаза 3</t>
  </si>
  <si>
    <t>От фаза 2 към фаза 1</t>
  </si>
  <si>
    <t>От фаза 1 към фаза 2</t>
  </si>
  <si>
    <t>От фаза 3 към фаза 2</t>
  </si>
  <si>
    <t>От фаза 2 към фаза 3</t>
  </si>
  <si>
    <t>От фаза 3 към фаза 1</t>
  </si>
  <si>
    <t>От фаза 1 към фаза 3</t>
  </si>
  <si>
    <t xml:space="preserve">Поети ангажименти и предоставени финансови гаранции </t>
  </si>
  <si>
    <t xml:space="preserve">12.1 Движение на коректива и провизиите за кредитни загуби </t>
  </si>
  <si>
    <t xml:space="preserve">Начален баланс </t>
  </si>
  <si>
    <t>Увеличения, дължащи се на възникване и придобиване</t>
  </si>
  <si>
    <t>Промени, дължащи се на промяна в кредитния риск (нетно)</t>
  </si>
  <si>
    <t>Промени, дължащи се на актуализиране на оценъчната методика на институцията (нетно)</t>
  </si>
  <si>
    <t>Намаление на коректива вследствие на отписвания</t>
  </si>
  <si>
    <t>Баланс в края на периода</t>
  </si>
  <si>
    <t>параграф 35И от МСФО 7; параграф 35Б, буква б) от МСФО 7; част 2, параграф 163 от приложение V</t>
  </si>
  <si>
    <t>параграф 35И от МСФО 7; параграф 35Б, буква б) от МСФО 7; част 2, параграф 166 от приложение V</t>
  </si>
  <si>
    <t>Коректив за финансови активи без увеличение на кредитния риск след първоначалното признаване (фаза 1)</t>
  </si>
  <si>
    <t>Коректив за дългови инструменти със значително увеличение на кредитния риск след първоначалното признаване, но без кредитна обезценка (фаза 2)</t>
  </si>
  <si>
    <t>Коректив за дългови инструменти с кредитна обезценка (фаза 3)</t>
  </si>
  <si>
    <t>Общо коректив за дългови инструменти</t>
  </si>
  <si>
    <t>Общо провизии по ангажименти и финансови гаранции</t>
  </si>
  <si>
    <t>Недериватни финансови активи</t>
  </si>
  <si>
    <t>параграф 24А от МСФО 7; МСФО 9.6.1; МСФО 9.6.2.2</t>
  </si>
  <si>
    <t>10. Деривати — търговия и икономическо хеджиране</t>
  </si>
  <si>
    <t>9. Кредитни агажименти, финансови гаранции и други ангажименти</t>
  </si>
  <si>
    <t>9.2 Получени кредитни ангажименти, финансови гаранции и други получени ангажименти</t>
  </si>
  <si>
    <t>параграф 36, буква б) от МСФО 7; част 2, параграф 119 от приложение V</t>
  </si>
  <si>
    <t>част 2, параграф 119 от приложение V</t>
  </si>
  <si>
    <t>Получени кредитни ангажименти</t>
  </si>
  <si>
    <t>МСФО 9.2.1(ж), Основание за заключения (ОЗ) Z 2.2;  част 1, параграф 44, буква ж), част 2, параграфи 102-103 и 113 от приложение V</t>
  </si>
  <si>
    <t>9.1.1 Задбалансови експозиции: поети кредитни ангажименти, финансови гаранции и други поети ангажименти</t>
  </si>
  <si>
    <t>Други ангажименти, оценени съгласно МСС 37, и финансови гаранции, оценени съгласно МСФО 4</t>
  </si>
  <si>
    <t>Ангажименти и финансови гаранции, оценени по справедлива стойност</t>
  </si>
  <si>
    <t>Инструменти без значително увеличение на кредитния риск след първоначалното признаване (фаза 1)</t>
  </si>
  <si>
    <t>Инструменти със значително увеличение на кредитния риск след първоначалното признаване, но без кредитна обезценка
(фаза 2)</t>
  </si>
  <si>
    <t>Инструменти с кредитна обезценка 
(фаза 3)</t>
  </si>
  <si>
    <t>Натрупани отрицателни промени в справедливата стойност поради кредитен риск по необслужвани ангажименти</t>
  </si>
  <si>
    <t>част 2,параграф 117 от приложение V</t>
  </si>
  <si>
    <t>Активи без значително увеличение на кредитния риск след първоначалното признаване (фаза 1)</t>
  </si>
  <si>
    <t>Активи със значително увеличение на кредитния риск след първоначалното признаване, но без кредитна обезценка (фаза 2)</t>
  </si>
  <si>
    <t>Активи с кредитна обезценка (фаза 3)</t>
  </si>
  <si>
    <t>част 2, параграф 69 от приложение V</t>
  </si>
  <si>
    <t>A. Селско, горско и рибно стопанство</t>
  </si>
  <si>
    <t>B. Добивна промишленост</t>
  </si>
  <si>
    <t>C. Преработвателна промишленост</t>
  </si>
  <si>
    <t>D. Производство и разпределение на електрическа и топлинна енергия, на газообразни горива и климатизация</t>
  </si>
  <si>
    <t>E. Водоснабдяване</t>
  </si>
  <si>
    <t>F. Строителство</t>
  </si>
  <si>
    <t>G. Търговия на едро и дребно</t>
  </si>
  <si>
    <t>H. Транспорт и складиране</t>
  </si>
  <si>
    <t>I. Хотелиерство и ресторантьорство</t>
  </si>
  <si>
    <t>J. Информация и комуникация</t>
  </si>
  <si>
    <t>K. Финансови и застрахователни дейности</t>
  </si>
  <si>
    <t>L. Операции с недвижими имоти</t>
  </si>
  <si>
    <t>M. Професионални, научни и технически дейности</t>
  </si>
  <si>
    <t>N. Административни и спомагателни дейности</t>
  </si>
  <si>
    <t>O. Публична администрация и отбрана, задължително социално осигуряване</t>
  </si>
  <si>
    <t>P. Образование</t>
  </si>
  <si>
    <t>Q. Здравеопазване и социална дейност</t>
  </si>
  <si>
    <t>R. Култура, спорт и развлечения</t>
  </si>
  <si>
    <t>T. Други услуги</t>
  </si>
  <si>
    <t>част 1, параграф 32 и част 2, параграф 90 от приложение V</t>
  </si>
  <si>
    <t>5.1 Кредити и аванси, различни от държани за търгуване по продукти</t>
  </si>
  <si>
    <t>част 1, параграф 34 от приложение V</t>
  </si>
  <si>
    <t>4. Разбивка на финансовите активи по инструменти и по сектори на контрагентите</t>
  </si>
  <si>
    <t>4.4.1 Финансови активи, отчитани по амортизирана стойност</t>
  </si>
  <si>
    <t>ФИНАНСОВИ АКТИВИ, ОТЧИТАНИ ПО АМОРТИЗИРАНА СТОЙНОСТ</t>
  </si>
  <si>
    <t>4.3.1 Финансови активи, отчитани по справедлива стойност в друг всеобхватен доход</t>
  </si>
  <si>
    <t>ФИНАНСОВИ АКТИВИ, ОТЧИТАНИ ПО СПРАВЕДЛИВА СТОЙНОСТ В ДРУГ ВСЕОБХВАТЕН ДОХОД</t>
  </si>
  <si>
    <t>4.2.1 Нетъргуеми финансови активи, задължително отчитани по справедлива стойност в печалбата или загубата</t>
  </si>
  <si>
    <t>НЕТЪРГУЕМИ ФИНАНСОВИ АКТИВИ, ЗАДЪЛЖИТЕЛНО ОТЧИТАНИ ПО СПРАВЕДЛИВА СТОЙНОСТ В ПЕЧАЛБАТА ИЛИ ЗАГУБАТА</t>
  </si>
  <si>
    <t>част 1, прараграф 27 от приложение V</t>
  </si>
  <si>
    <t>параграф 7, НИ 6 от МСС 1</t>
  </si>
  <si>
    <t>параграф 7, НИ 6 от МСС 1; параграф 120, буква в) отМСС 19</t>
  </si>
  <si>
    <t>НИ 6 отМСС 1; параграф 10 отМСС 28</t>
  </si>
  <si>
    <t>МСФО 9.5.7.5; МСФО 9.6.5.8(б); част 2, параграф 57 от приложение V</t>
  </si>
  <si>
    <t>параграф 91, буква б) от МСС 1; част 2, параграф 66от приложение V</t>
  </si>
  <si>
    <t>параграф 82А, буква а), подточка ii) от МСС 1</t>
  </si>
  <si>
    <t>параграфи 7 и 92-95 от МСС 1; параграфи 48-49 от МСС 21; МСФО 9.6.5.14; част 2, параграф 59 от приложение V</t>
  </si>
  <si>
    <t>параграф 7, НИ 6 от МСС 1; от параграф 95, буква а) до параграф 96 от МСС 39; МСФО 9.6.5.11(б) параграф 24В, буква б), подточка i), и параграф 24Д, буква а) от МСФО 7;</t>
  </si>
  <si>
    <t>параграф 7, букви ж) и з) от МСС 1; МСФО 9 6.5.15 и 6.5.16; параграф 24Д, букви б) и в) от МСФО 7; част 2, параграф 61 от приложение V</t>
  </si>
  <si>
    <t>параграф 7, буква га) и НИ 6 от МСС 1;  НИ 6 от МСС 1; МСФО 9.5.6.4; част 2, параграфи 62-63 от приложение V</t>
  </si>
  <si>
    <t>НИ 6 от МСС 1; параграф 10 отМСС 28</t>
  </si>
  <si>
    <t>Общ всеобхватен доход за годината</t>
  </si>
  <si>
    <t>параграфи 7 и 81А, буква а), НИ 6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</si>
  <si>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</si>
  <si>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</si>
  <si>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</si>
  <si>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</si>
  <si>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</si>
  <si>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</si>
  <si>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</si>
  <si>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</si>
  <si>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</si>
  <si>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</si>
  <si>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</si>
  <si>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</si>
  <si>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</si>
  <si>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</si>
  <si>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</si>
  <si>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</si>
  <si>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</si>
  <si>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</si>
  <si>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</si>
  <si>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</si>
  <si>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</si>
  <si>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</si>
  <si>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</si>
  <si>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</si>
  <si>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</si>
  <si>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</si>
  <si>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</si>
  <si>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</si>
  <si>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</si>
  <si>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</si>
  <si>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</si>
  <si>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</si>
  <si>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</si>
  <si>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</si>
  <si>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</si>
  <si>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</si>
  <si>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</si>
  <si>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</si>
  <si>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</si>
  <si>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</si>
  <si>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</si>
  <si>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</si>
  <si>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</si>
  <si>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</si>
  <si>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</si>
  <si>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</si>
  <si>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</si>
  <si>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</si>
  <si>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</si>
  <si>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</si>
  <si>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</si>
  <si>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</si>
  <si>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</si>
  <si>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</si>
  <si>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</si>
  <si>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</si>
  <si>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</si>
  <si>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</si>
  <si>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</si>
  <si>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</si>
  <si>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</si>
  <si>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</si>
  <si>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</si>
  <si>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</si>
  <si>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</si>
  <si>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</si>
  <si>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</si>
  <si>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</si>
  <si>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</si>
  <si>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</si>
  <si>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</si>
  <si>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</si>
  <si>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</si>
  <si>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</si>
  <si>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</si>
  <si>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</si>
  <si>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</si>
  <si>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</si>
  <si>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</si>
  <si>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</si>
  <si>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</si>
  <si>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</si>
  <si>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</si>
  <si>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</si>
  <si>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</si>
  <si>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</si>
  <si>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</si>
  <si>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</si>
  <si>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</si>
  <si>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</si>
  <si>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</si>
  <si>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</si>
  <si>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</si>
  <si>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</si>
  <si>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</si>
  <si>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</si>
  <si>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</si>
  <si>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</si>
  <si>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</si>
  <si>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</si>
  <si>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</si>
  <si>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</si>
  <si>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</si>
  <si>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</si>
  <si>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</si>
  <si>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</si>
  <si>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</si>
  <si>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</si>
  <si>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</si>
  <si>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</si>
  <si>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</si>
  <si>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</si>
  <si>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</si>
  <si>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</si>
  <si>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</si>
  <si>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</si>
  <si>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</si>
  <si>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</si>
  <si>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</si>
  <si>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</si>
  <si>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</si>
  <si>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</si>
  <si>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r>
      <t xml:space="preserve">Йерархия на справедливата стойност
</t>
    </r>
    <r>
      <rPr>
        <i/>
        <sz val="10"/>
        <rFont val="Arial"/>
        <family val="2"/>
        <charset val="204"/>
      </rPr>
      <t>параграф 93, буква б) от МСФО 13</t>
    </r>
  </si>
  <si>
    <r>
      <t xml:space="preserve">Промяна в справедливата стойност за периода
</t>
    </r>
    <r>
      <rPr>
        <i/>
        <sz val="10"/>
        <rFont val="Arial"/>
        <family val="2"/>
        <charset val="204"/>
      </rPr>
      <t>част 2, параграф 178 от приложение V</t>
    </r>
  </si>
  <si>
    <r>
      <t xml:space="preserve">Натрупана промяна в справедливата стойност преди данъци
</t>
    </r>
    <r>
      <rPr>
        <i/>
        <sz val="10"/>
        <rFont val="Arial"/>
        <family val="2"/>
        <charset val="204"/>
      </rPr>
      <t>част 2, параграф 179 от приложение V</t>
    </r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</si>
  <si>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</si>
  <si>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</si>
  <si>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 xml:space="preserve">     от които: Малки и средни предприятия</t>
  </si>
  <si>
    <t>член 1, параграф 2, буква а) МСП</t>
  </si>
  <si>
    <t>от които: в неизпълнение</t>
  </si>
  <si>
    <t>член 178 от РКИ; част 2, параграф 237, буква б) от приложение V</t>
  </si>
  <si>
    <t xml:space="preserve">       от които: пасиви по лизинг</t>
  </si>
  <si>
    <t>параграфи 22, 26-28 и 47, буква б) от МСФО 16</t>
  </si>
  <si>
    <t>част 2, точка 166, буква и) от приложение V</t>
  </si>
  <si>
    <t>Движимо имущество</t>
  </si>
  <si>
    <t>Капиталови и дългови ценни книжа</t>
  </si>
  <si>
    <t>част 2, параграф 173, буква б), подточка ii) от приложение V</t>
  </si>
  <si>
    <t>част 2, параграф 173, буква б), подточка iii) от приложение V</t>
  </si>
  <si>
    <t>от които: малки и средни предприятия (МСП)</t>
  </si>
  <si>
    <t>от които: Кредити за търговски  недвижими имоти (ТНИ) за малки и средни предприятия</t>
  </si>
  <si>
    <t>член 1, параграф 2, буква а) МСП част 2, параграф 239ix от приложение V</t>
  </si>
  <si>
    <t>от които: Кредити за търговски недвижими имоти (ТНИ) за нефинансови предприятия, различни от МСП</t>
  </si>
  <si>
    <t>част 2, параграф 239ix от приложение V</t>
  </si>
  <si>
    <t>Стойност при първоначалното признаване</t>
  </si>
  <si>
    <t>Натрупани отрицателни промени</t>
  </si>
  <si>
    <t xml:space="preserve">част 2, параграф 175i от приложение V </t>
  </si>
  <si>
    <t>част 1, параграфи 27-28 от приложение V</t>
  </si>
  <si>
    <t>част 2, параграф 175ii от приложение V</t>
  </si>
  <si>
    <t>0010</t>
  </si>
  <si>
    <t>0020</t>
  </si>
  <si>
    <t>0030</t>
  </si>
  <si>
    <t>0040</t>
  </si>
  <si>
    <t>0050</t>
  </si>
  <si>
    <t>параграф 6 от МСС 16</t>
  </si>
  <si>
    <t>Различни от имоти, машини и съоръжения</t>
  </si>
  <si>
    <t>параграф 38, буква а) от МСФО 7; част 2, параграф 173, буква а) от приложение V</t>
  </si>
  <si>
    <t>параграф 38, буква а) от МСФО 7; част 2, параграф 173, буква б), подточка ii) от приложение V</t>
  </si>
  <si>
    <t>0060</t>
  </si>
  <si>
    <t>параграф 38, буква а) от МСФО 7; част 2, параграф 173, буква б), подточка iii) от приложение V</t>
  </si>
  <si>
    <t>0070</t>
  </si>
  <si>
    <t>параграф 38, буква а) от МСФО 7; част 2, параграф 173, буква б), подточка iv) от приложение V</t>
  </si>
  <si>
    <t>0080</t>
  </si>
  <si>
    <t>13.2.1 Обезпечения, придобити чрез влизане във владение през отчетния период [държани към отчетната дата]</t>
  </si>
  <si>
    <t xml:space="preserve">13.3.1 Натрупани обезпечения, придобити чрез влизане във владение </t>
  </si>
  <si>
    <t xml:space="preserve">     от които: жилищни кредити</t>
  </si>
  <si>
    <t xml:space="preserve">     от които: потребителски кредити</t>
  </si>
  <si>
    <t>част 2, параграф 88, буква б), 194i от приложение V</t>
  </si>
  <si>
    <t>част 2, параграф 88, буква а), 194i от приложение V</t>
  </si>
  <si>
    <t>от които: потребителски кредити</t>
  </si>
  <si>
    <t>от които: приходи от лихви при финансови активи с кредитна обезценка</t>
  </si>
  <si>
    <t>от които: лихви от лизинги</t>
  </si>
  <si>
    <t>параграф 38, буква а) от МСФО 16; част 2, 194ii от приложение V</t>
  </si>
  <si>
    <t>МСФО 9.5.5.5; параграф 35М, буква а) от МСФО 7; част 2 от приложение V параграф 237, буква г)</t>
  </si>
  <si>
    <t>МСФО 9.5.5.3; параграф 35М, буква б), подточка i) от МСФО 7 част 2 от приложение V 237(в)</t>
  </si>
  <si>
    <t>Парични салда при централни банки и други депозити на виждане</t>
  </si>
  <si>
    <t>част 2, параграф 86, буква а), 87, 234i, буква а)</t>
  </si>
  <si>
    <t>част 2, параграф 88, буква а), 234i, буква б) от приложение V</t>
  </si>
  <si>
    <t>Просрочие &gt; 7 години</t>
  </si>
  <si>
    <t>Просрочие
&gt; 1 година  ≤ 2 години</t>
  </si>
  <si>
    <t>част 2 от приложение V параграфи 222, 235-236</t>
  </si>
  <si>
    <t>МСФО 9.5.5.1; допълнение А към МСФО 9; част 2, параграф 237, буква а) от приложение V</t>
  </si>
  <si>
    <t>част 2, параграф 48, буква и) от приложение V</t>
  </si>
  <si>
    <t>МСФО 9.5.5.3; параграф 35М, буква б), подточка i) от МСФО 7; част 2 от приложение V 237(в)</t>
  </si>
  <si>
    <t xml:space="preserve">Просрочие
&gt; 2 години ≤ 5 години
</t>
  </si>
  <si>
    <t xml:space="preserve">Просрочие
&gt; 5 години ≤ 7 години
</t>
  </si>
  <si>
    <t>Просрочие
&gt; 1 година ≤ 2 години</t>
  </si>
  <si>
    <t>част 2 от приложение V 236, 238</t>
  </si>
  <si>
    <t>Просрочие
&gt; 2 години ≤ 5 години</t>
  </si>
  <si>
    <t>Просрочие
&gt; 5 години  ≤ 7 години</t>
  </si>
  <si>
    <t>Получени обезпечения по обслужвани експозиции</t>
  </si>
  <si>
    <t>Получени финансови гаранции по обслужвани експозиции</t>
  </si>
  <si>
    <t>част 2 от приложение V 239</t>
  </si>
  <si>
    <t>18.1 Входящи и изходящи потоци на необслужвани експозиции — кредити и аванси по сектори на контрагентите</t>
  </si>
  <si>
    <t>Брутна балансова стойност на кредитите и авансите</t>
  </si>
  <si>
    <t>Входящи потоци към необслужвани експозиции</t>
  </si>
  <si>
    <t>Приложение V, част 2, параграфи 213—216, 224—234, 239i-239iii, 239vi</t>
  </si>
  <si>
    <t>Приложение V, част 2, параграфи 213—216, 224—234, 239i, 239iv- 239vi</t>
  </si>
  <si>
    <t>От които: Кредити за търговски  недвижими имоти (ТНИ) за малки и средни предприятия</t>
  </si>
  <si>
    <t>член 1, параграф 2, буква а) МСП част 2, параграф 239vii, буква а), 239ix от приложение V</t>
  </si>
  <si>
    <t>От които: Кредити за търговски недвижими имоти (ТНИ) за нефинансови предприятия, различни от МСП</t>
  </si>
  <si>
    <t>част 2, параграф 239vii, буква а), 239ix от приложение V</t>
  </si>
  <si>
    <t>0090</t>
  </si>
  <si>
    <t>част 2, параграф 86, буква а), 87, 239vii, буква б) от приложение V</t>
  </si>
  <si>
    <t>0100</t>
  </si>
  <si>
    <t>Домакинства</t>
  </si>
  <si>
    <t>0110</t>
  </si>
  <si>
    <t>0120</t>
  </si>
  <si>
    <t>част 2, параграф 88, буква а), 239vii, буква в) от приложение V</t>
  </si>
  <si>
    <t>0130</t>
  </si>
  <si>
    <t>КРЕДИТИ И АВАНСИ, РАЗЛИЧНИ ОТ ДЪРЖАНИ ЗА ТЪРГУВАНЕ ИЛИ ТЪРГУВАНЕ</t>
  </si>
  <si>
    <t>0140</t>
  </si>
  <si>
    <t>КРЕДИТИ И АВАНСИ, ДЪРЖАНИ ЗА ПРОДАЖБА</t>
  </si>
  <si>
    <t>0150</t>
  </si>
  <si>
    <t>ОБЩ РАЗМЕР НА ВХОДЯЩИТЕ/ИЗХОДЯЩИТЕ ПОТОЦИ</t>
  </si>
  <si>
    <t>18 Информация за обслужваните и необслужваните експозиции (продължение)</t>
  </si>
  <si>
    <t>Централни банки</t>
  </si>
  <si>
    <t>Сектори „Държавно управление“</t>
  </si>
  <si>
    <t>Кредитни институции</t>
  </si>
  <si>
    <t>Други финансови предприятия</t>
  </si>
  <si>
    <t>Нефинансови предприятия</t>
  </si>
  <si>
    <t>18.2 Кредити за търговски недвижими имоти (ТНИ) и допълнителна информация за кредити, обезпечени с недвижим имот</t>
  </si>
  <si>
    <t xml:space="preserve"> Натрупана обезценка, натрупани отрицателни промени в справедливата стойност поради кредитен риск</t>
  </si>
  <si>
    <t>От които: Експозиции с мерки за преструктуриране при финансово затруднение</t>
  </si>
  <si>
    <t>Обслужвани експозиции -
Натрупани обезценки</t>
  </si>
  <si>
    <t>Получени обезпечения и получени финансови гаранции</t>
  </si>
  <si>
    <t>Малко вероятно да бъдат изплатени, без просрочие или с просрочие ≤ 90 дни</t>
  </si>
  <si>
    <t xml:space="preserve">Просрочие
&gt; 1 година  ≤ 2 години
</t>
  </si>
  <si>
    <t xml:space="preserve">Получени обезпечения по обслужвани експозиции 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</si>
  <si>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</si>
  <si>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</si>
  <si>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</si>
  <si>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</si>
  <si>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</si>
  <si>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</si>
  <si>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</si>
  <si>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</si>
  <si>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</si>
  <si>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</si>
  <si>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</si>
  <si>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</si>
  <si>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</si>
  <si>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</si>
  <si>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</si>
  <si>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</si>
  <si>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</si>
  <si>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</si>
  <si>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</si>
  <si>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част 1, параграф 34 и част 2, параграфи 118, 240-245 и 251-258 от приложение V</t>
  </si>
  <si>
    <t xml:space="preserve">част 2 от приложение V параграфи 213-216, 223-239 </t>
  </si>
  <si>
    <t>част 2 от приложение V параграфи 222, 235</t>
  </si>
  <si>
    <t>част 2, параграфи 256, 259-262 от приложение V</t>
  </si>
  <si>
    <t>част 2 от приложение V параграфи 256, буква б), 261</t>
  </si>
  <si>
    <t>част 2 от приложение V параграфи 259-263</t>
  </si>
  <si>
    <t>част 2 от приложение V параграф 238</t>
  </si>
  <si>
    <t>част 2 от приложение V параграф 267</t>
  </si>
  <si>
    <t>част 2 от приложение V параграф 207</t>
  </si>
  <si>
    <t>част 2 от приложение V параграфи 236, 238</t>
  </si>
  <si>
    <t>част 2 от приложение V параграф 239</t>
  </si>
  <si>
    <t>Кредити за търговски  недвижими имоти (ТНИ) за малки и средни предприятия</t>
  </si>
  <si>
    <t>член 1, параграф 2, буква а) МСП част 2, параграф 239vi, буква а), 239vii от приложение V</t>
  </si>
  <si>
    <t>Кредити за търговски недвижими имоти (ТНИ) за нефинансови предприятия, различни от МСП</t>
  </si>
  <si>
    <t>част 2, параграф 239vi, буква а), 239vii от приложение V</t>
  </si>
  <si>
    <t>Кредити, обезпечени с търговски имот</t>
  </si>
  <si>
    <t>част 2, параграф 86, буква а),87, 239vi, буква б) от приложение V</t>
  </si>
  <si>
    <t>част 2, параграф 86, буква а), 87, 239vi, буква б), 239viii от приложение V</t>
  </si>
  <si>
    <t>Кредити, обезпечени с жилищен имот</t>
  </si>
  <si>
    <t>част 2, параграф 86, буква а), 87, 239vi, буква б) от приложение V</t>
  </si>
  <si>
    <t>От които: обслужвани експозиции с мерки за преструктуриране</t>
  </si>
  <si>
    <t>От които: Обслужвани преструктурирани експозиции в изпитателен срок, прекласифицирани от необслужвани</t>
  </si>
  <si>
    <t xml:space="preserve">Просрочие
&gt; 2 години  ≤ 5 години
</t>
  </si>
  <si>
    <t xml:space="preserve">Просрочие
&gt; 5 години  ≤ 7 години
</t>
  </si>
  <si>
    <t>От които: Необслужвани експозиции с мерки за преструктуриране</t>
  </si>
  <si>
    <t>От които: Експозиции с мерки за преструктуриране</t>
  </si>
  <si>
    <t>От които: Обслужвани експозиции с мерки за преструктуриране</t>
  </si>
  <si>
    <t>Получени финансови
гаранции по обслужвани експозиции</t>
  </si>
  <si>
    <t>Просрочие
&gt; 90 дни
≤ 180 дни</t>
  </si>
  <si>
    <t>Просрочие
&gt; 180 дни
≤  1 година</t>
  </si>
  <si>
    <t>част 2, параграфи 2 и 3 от приложение V</t>
  </si>
  <si>
    <t>от които: Потребителски кредит</t>
  </si>
  <si>
    <t>От които: Получени обезпечения по необслужвани експозиции с мерки за преструктуриране</t>
  </si>
  <si>
    <t>От които: Получени финансови
гаранции по необслужвани експозиции с мерки за преструктуриране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</si>
  <si>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</si>
  <si>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</si>
  <si>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</si>
  <si>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</si>
  <si>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</si>
  <si>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</si>
  <si>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</si>
  <si>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</si>
  <si>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</si>
  <si>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</si>
  <si>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</si>
  <si>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</si>
  <si>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</si>
  <si>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</si>
  <si>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</si>
  <si>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11.4 Хеджирани позиции в хеджирания на справедлива стойност</t>
  </si>
  <si>
    <t>От които:
Инструменти без значително увеличение на кредитния риск след първоначалното признаване (фаза 1)</t>
  </si>
  <si>
    <t>От които:
Инструменти със значително увеличение на кредитния риск след първоначалното признаване, но без кредитна обезценка (фаза 2)</t>
  </si>
  <si>
    <t>От които: Инструменти с кредитна обезценка (фаза 3)</t>
  </si>
  <si>
    <t>От които: Инструменти без значително увеличение на кредитния риск след първоначалното признаване (фаза 1)</t>
  </si>
  <si>
    <t>От които: Инструменти със значително увеличение на кредитния риск след първоначалното признаване, но без кредитна обезценка (фаза  2)</t>
  </si>
  <si>
    <t>От които:
Инструменти с кредитна обезценка (фаза  3)</t>
  </si>
  <si>
    <t>От които: Кредити със съотношение стойност на кредит/стойност на недвижимия имот (LTV) по-високо от 80%, но по-малко или равно на 100%</t>
  </si>
  <si>
    <t>От които: Кредити със съотношение стойност на кредит/стойност на недвижимия имот (LTV) по-високо от 60%, но по-малко или равно на 80%</t>
  </si>
  <si>
    <t xml:space="preserve">От които: Кредити със съотношение стойност на кредит/стойност на недвижимия имот (LTV) по-високо от 100% </t>
  </si>
  <si>
    <t>От които: Кредити със съотношение стойност на кредит/стойност на недвижимия имот (LTV), по-високо от 60%, но по-малко или равно на 80%</t>
  </si>
  <si>
    <t>E16:F47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</si>
  <si>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</si>
  <si>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</si>
  <si>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</si>
  <si>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Който се отнася за малцинствени участия [неконтролиращи участия]</t>
  </si>
  <si>
    <t>Парични средства, депозити, [емитирани дългови инструменти]</t>
  </si>
  <si>
    <t>част 2, параграф 173, буква б), подточка i) от приложение V</t>
  </si>
  <si>
    <t>част 2, параграф 173, буква б), подточка iv) от приложение V</t>
  </si>
  <si>
    <t>част 2, параграфи 86, буква а), 87, 234i, буква а)</t>
  </si>
  <si>
    <t>част 2, параграфи 86, буква а), 87, 234i, буква а) от приложение V</t>
  </si>
  <si>
    <t>E18:J37</t>
  </si>
  <si>
    <t>E16:I61</t>
  </si>
  <si>
    <t>E18:I25</t>
  </si>
  <si>
    <t>E17:L45</t>
  </si>
  <si>
    <t>E18:F32</t>
  </si>
  <si>
    <t>F18:AM27</t>
  </si>
  <si>
    <t>E18:X75</t>
  </si>
  <si>
    <t>11.3 Недериватни хеджиращи инструменти: Разбивка по отчетен портфейл и вид хеджиране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</si>
  <si>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</si>
  <si>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</si>
  <si>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</si>
  <si>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</si>
  <si>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</si>
  <si>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</si>
  <si>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</si>
  <si>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</si>
  <si>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r900</t>
  </si>
  <si>
    <t>r903</t>
  </si>
  <si>
    <t>r910</t>
  </si>
  <si>
    <t>r913</t>
  </si>
  <si>
    <t>r920</t>
  </si>
  <si>
    <t>r923</t>
  </si>
  <si>
    <t>r930</t>
  </si>
  <si>
    <t>r933</t>
  </si>
  <si>
    <t>r0090</t>
  </si>
  <si>
    <t>r0100</t>
  </si>
  <si>
    <t>r0110</t>
  </si>
  <si>
    <t>r0120</t>
  </si>
  <si>
    <t>r0130</t>
  </si>
  <si>
    <t>r0140</t>
  </si>
  <si>
    <t>r0150</t>
  </si>
  <si>
    <r>
      <t xml:space="preserve">Максимална сума на обезпечението или гаранцията, която може да бъде взета предвид
</t>
    </r>
    <r>
      <rPr>
        <i/>
        <sz val="10"/>
        <rFont val="Arial"/>
        <family val="2"/>
        <charset val="204"/>
      </rPr>
      <t>част 2, параграф 119 от приложение V</t>
    </r>
  </si>
  <si>
    <r>
      <t xml:space="preserve">Номинална стойност на задбалансовите ангажименти и финансови гаранции, обхванати от обезценката по МСФО 9
</t>
    </r>
    <r>
      <rPr>
        <i/>
        <sz val="10"/>
        <rFont val="Arial"/>
        <family val="2"/>
        <charset val="204"/>
      </rPr>
      <t>част 2, параграфи 107-108 и 118 от приложение V</t>
    </r>
  </si>
  <si>
    <r>
      <t xml:space="preserve">Провизии по задбалансовите ангажименти и финансови гаранции, обхванати от обезценката по МСФО 9
</t>
    </r>
    <r>
      <rPr>
        <i/>
        <sz val="10"/>
        <rFont val="Arial"/>
        <family val="2"/>
        <charset val="204"/>
      </rPr>
      <t>част 2, параграфи 106-109 от приложение V</t>
    </r>
  </si>
  <si>
    <t>(-)Изходящи потоци от необслужвани експозиции</t>
  </si>
  <si>
    <t>ДЪЛГОВИ ИНСТРУМЕНТИ, ОТЧИТАНИ ПО СПРАВЕДЛИВА СТОЙНОСТ В ПЕЧАЛБАТА И ЗАГУБАТА НЕПОДЛЕЖАЩИ НА ОБЕЗЦЕНКА</t>
  </si>
  <si>
    <t>част 2, параграф 233,буква в) от приложение V ,234</t>
  </si>
  <si>
    <t xml:space="preserve">От които: Кредити със съотношение стойност на кредит/стойност на недвижимия имот (LTV) по-високо от 100 % </t>
  </si>
  <si>
    <t>E12:E23</t>
  </si>
  <si>
    <t>16.8 Други административни разходи</t>
  </si>
  <si>
    <t>Препратки към националните общоприети счетоводни принципи, съвместими с МСФО</t>
  </si>
  <si>
    <t>Разходи в областта на информационните технологии</t>
  </si>
  <si>
    <t>част 2, параграф 208i от приложение V</t>
  </si>
  <si>
    <t>Възлагане на външни изпълнители в областта на информационните технологии</t>
  </si>
  <si>
    <t>част 2, параграф 208i-208ii от приложение V</t>
  </si>
  <si>
    <t>Разходи за ИТ, различни от разходите за възлагане на външни изпълнители в областта на информационните технологии</t>
  </si>
  <si>
    <t>Данъци и мита (други)</t>
  </si>
  <si>
    <t>част 2, параграф 208iii от приложение V</t>
  </si>
  <si>
    <t>Консултантски и професионални услуги</t>
  </si>
  <si>
    <t>част 2, параграф 208iv от приложение V</t>
  </si>
  <si>
    <t>Реклама, маркетинг и комуникация</t>
  </si>
  <si>
    <t>част 2, параграф 208v от приложение V</t>
  </si>
  <si>
    <t>Разходи, свързани с кредитен риск</t>
  </si>
  <si>
    <t>част 2, параграф 208vi от приложение V</t>
  </si>
  <si>
    <t>Разходи за съдебни спорове, които не са обхванати от разпоредбите</t>
  </si>
  <si>
    <t>част 2, параграф 208vii от приложение V</t>
  </si>
  <si>
    <t>Разходи във връзка с недвижимото имущество</t>
  </si>
  <si>
    <t>част 2, параграф 208viii от приложение V</t>
  </si>
  <si>
    <t>Разходи за лизинг</t>
  </si>
  <si>
    <t>част 2, параграф 208ix от приложение V</t>
  </si>
  <si>
    <t xml:space="preserve">Други административни разходи — Други </t>
  </si>
  <si>
    <t>част 2, параграф 208x от приложение V</t>
  </si>
  <si>
    <t>ДРУГИ АДМИНИСТРАТИВНИ РАЗХОДИ</t>
  </si>
  <si>
    <t>приложение V, част 2.56</t>
  </si>
  <si>
    <t>Закупени или създадени финансови активи с кредитна обезценка</t>
  </si>
  <si>
    <t>МСФО 9.5.5.13; 
параграф 35М, буква в) от МСФО 7; приложение V, част 2.67</t>
  </si>
  <si>
    <t>МСФО 9.5.5.13; параграф 35М, буква в) от МСФО 7; приложение V, част 2.67, 70, буква г)</t>
  </si>
  <si>
    <t>приложение V, част 2.2, 3</t>
  </si>
  <si>
    <t>приложение V, част 2.156</t>
  </si>
  <si>
    <t>приложение V, част 1.31, 44, буква б)</t>
  </si>
  <si>
    <t>приложение V, част 1,42, буква а)</t>
  </si>
  <si>
    <t>приложение V, част 1,42, буква б)</t>
  </si>
  <si>
    <t>приложение V, част 1.42.буква в)</t>
  </si>
  <si>
    <t>приложение V, част 1.42.буква г)</t>
  </si>
  <si>
    <t>приложение V, част 1.42.буква д)</t>
  </si>
  <si>
    <t>приложение V, част 1.32, 44, буква а)</t>
  </si>
  <si>
    <t>приложение V, част 1.42.буква е)</t>
  </si>
  <si>
    <t>МСФО 9.Б5.5.1 - Б5.5.6; приложение V, част 2.158</t>
  </si>
  <si>
    <t>Коректив за закупени или създадени финансови активи с кредитна обезценка</t>
  </si>
  <si>
    <t xml:space="preserve">от които: коректив за колективно оценени </t>
  </si>
  <si>
    <t>приложение I към РКИ; приложение V, част 1.44, буква ж), част 2.102-105, 113, 116</t>
  </si>
  <si>
    <t>приложение A към МСФО 4; приложение I към РКИ;  приложение V, част 1.44, буква е), част 2.102-105, 114, 116</t>
  </si>
  <si>
    <t>приложение I към РКИ; приложение V, част 1.44, буква ж), част 2.102-105, 115, 116</t>
  </si>
  <si>
    <t xml:space="preserve">член 47а, параграф 3 от РКИ приложение V, част 2. 213-216, 223-239 </t>
  </si>
  <si>
    <t>МСФО 9.5.5.13; параграф 35М, буква в) от МСФО 7; приложение V, част 2.215, 237, буква д)</t>
  </si>
  <si>
    <t>от които:
Закупени или създадени финансови активи с кредитна обезценка</t>
  </si>
  <si>
    <t>от които: Закупени или създадени финансови активи с кредитна обезценка</t>
  </si>
  <si>
    <t>приложение V, част 2. 222, 235, 237, буква е)</t>
  </si>
  <si>
    <t>от които: Просрочени &gt; 30 дни &lt;= 90 дни</t>
  </si>
  <si>
    <t>член 47б, параграфи 1 и 2 от РКИ приложение V, част 1.34, част 2. 118, 240-245, 251-258</t>
  </si>
  <si>
    <t>приложение V, част 2. параграфи 256 и 259-261</t>
  </si>
  <si>
    <t>член 47б, параграф 1 от РКИ приложение V, част 2,240, 266</t>
  </si>
  <si>
    <t>член 47б, параграф 1 от РКИ приложение V, част 2. 240, 244, 265-266</t>
  </si>
  <si>
    <t>член 47а, параграф 7 от РКИ приложение V, част 2. 256, 261</t>
  </si>
  <si>
    <t>член 47б, параграф 2, буква в) от РКИ приложение V, част 2. 231, 263</t>
  </si>
  <si>
    <t>член 47б, параграф 1 от РКИ приложение V, част 2. 240, 267</t>
  </si>
  <si>
    <t>член 47б, параграф 1 от РКИ приложение V, част 2. 240, 244, 267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</si>
  <si>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</si>
  <si>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</si>
  <si>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</si>
  <si>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</si>
  <si>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</si>
  <si>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</si>
  <si>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</si>
  <si>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</si>
  <si>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</si>
  <si>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</si>
  <si>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</si>
  <si>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</si>
  <si>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</si>
  <si>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</si>
  <si>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</si>
  <si>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</si>
  <si>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</si>
  <si>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</si>
  <si>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</si>
  <si>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</si>
  <si>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</si>
  <si>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</si>
  <si>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</si>
  <si>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</si>
  <si>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</si>
  <si>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</si>
  <si>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</si>
  <si>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</si>
  <si>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</si>
  <si>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</si>
  <si>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</si>
  <si>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</si>
  <si>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</si>
  <si>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</si>
  <si>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</si>
  <si>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</si>
  <si>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</si>
  <si>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</si>
  <si>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</si>
  <si>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</si>
  <si>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</si>
  <si>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</si>
  <si>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</si>
  <si>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</si>
  <si>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</si>
  <si>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</si>
  <si>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</si>
  <si>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</si>
  <si>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</si>
  <si>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</si>
  <si>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</si>
  <si>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</si>
  <si>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</si>
  <si>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</si>
  <si>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</si>
  <si>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</si>
  <si>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</si>
  <si>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</si>
  <si>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</si>
  <si>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</si>
  <si>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</si>
  <si>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</si>
  <si>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</si>
  <si>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</si>
  <si>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</si>
  <si>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</si>
  <si>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</si>
  <si>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</si>
  <si>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</si>
  <si>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0081</t>
  </si>
  <si>
    <t>0083</t>
  </si>
  <si>
    <t>0084</t>
  </si>
  <si>
    <t>0086</t>
  </si>
  <si>
    <t>0232</t>
  </si>
  <si>
    <t>0233</t>
  </si>
  <si>
    <t>0234</t>
  </si>
  <si>
    <t>0251</t>
  </si>
  <si>
    <t>0261</t>
  </si>
  <si>
    <t>0005</t>
  </si>
  <si>
    <t>0015</t>
  </si>
  <si>
    <t>0071</t>
  </si>
  <si>
    <t>0125</t>
  </si>
  <si>
    <t>0037</t>
  </si>
  <si>
    <t>0011</t>
  </si>
  <si>
    <t>0012</t>
  </si>
  <si>
    <t>0013</t>
  </si>
  <si>
    <t>0021</t>
  </si>
  <si>
    <t>0022</t>
  </si>
  <si>
    <t>0105</t>
  </si>
  <si>
    <t>0445</t>
  </si>
  <si>
    <t>0101</t>
  </si>
  <si>
    <t>0195</t>
  </si>
  <si>
    <t>0201</t>
  </si>
  <si>
    <t>0470</t>
  </si>
  <si>
    <t>0480</t>
  </si>
  <si>
    <t>0490</t>
  </si>
  <si>
    <t>0500</t>
  </si>
  <si>
    <t>0185</t>
  </si>
  <si>
    <t>0365</t>
  </si>
  <si>
    <t>0700</t>
  </si>
  <si>
    <t>0710</t>
  </si>
  <si>
    <t>0720</t>
  </si>
  <si>
    <t>0730</t>
  </si>
  <si>
    <t>0740</t>
  </si>
  <si>
    <t>0750</t>
  </si>
  <si>
    <t>0031</t>
  </si>
  <si>
    <t>0032</t>
  </si>
  <si>
    <t>0055</t>
  </si>
  <si>
    <t>приложение V, част 2,114, буква б)</t>
  </si>
  <si>
    <t>от които: 
кредитни деривати</t>
  </si>
  <si>
    <t>0035</t>
  </si>
  <si>
    <t>0036</t>
  </si>
  <si>
    <t>0056</t>
  </si>
  <si>
    <t>0057</t>
  </si>
  <si>
    <t>0058</t>
  </si>
  <si>
    <t>0059</t>
  </si>
  <si>
    <t>0102</t>
  </si>
  <si>
    <t>0103</t>
  </si>
  <si>
    <t>0104</t>
  </si>
  <si>
    <t>0045</t>
  </si>
  <si>
    <t>0046</t>
  </si>
  <si>
    <t>0047</t>
  </si>
  <si>
    <t>0048</t>
  </si>
  <si>
    <t>0091</t>
  </si>
  <si>
    <t>0092</t>
  </si>
  <si>
    <t>0093</t>
  </si>
  <si>
    <t>0094</t>
  </si>
  <si>
    <t>0131</t>
  </si>
  <si>
    <t>0132</t>
  </si>
  <si>
    <t>0133</t>
  </si>
  <si>
    <t>0072</t>
  </si>
  <si>
    <t>0106</t>
  </si>
  <si>
    <t>0107</t>
  </si>
  <si>
    <t>0109</t>
  </si>
  <si>
    <t>0121</t>
  </si>
  <si>
    <t>0900</t>
  </si>
  <si>
    <t>0910</t>
  </si>
  <si>
    <t>0196</t>
  </si>
  <si>
    <t>0197</t>
  </si>
  <si>
    <t>0950</t>
  </si>
  <si>
    <t>0951</t>
  </si>
  <si>
    <t>0952</t>
  </si>
  <si>
    <t>0205</t>
  </si>
  <si>
    <t>0184</t>
  </si>
  <si>
    <t>0186</t>
  </si>
  <si>
    <t>0193</t>
  </si>
  <si>
    <t>0194</t>
  </si>
  <si>
    <t>0903</t>
  </si>
  <si>
    <t>0913</t>
  </si>
  <si>
    <t>0211</t>
  </si>
  <si>
    <t>0212</t>
  </si>
  <si>
    <t>0213</t>
  </si>
  <si>
    <t>0214</t>
  </si>
  <si>
    <t>0215</t>
  </si>
  <si>
    <t>0216</t>
  </si>
  <si>
    <t>0221</t>
  </si>
  <si>
    <t>0222</t>
  </si>
  <si>
    <t>0223</t>
  </si>
  <si>
    <t>0224</t>
  </si>
  <si>
    <t>0225</t>
  </si>
  <si>
    <t>0226</t>
  </si>
  <si>
    <t>0920</t>
  </si>
  <si>
    <t>0923</t>
  </si>
  <si>
    <t>0227</t>
  </si>
  <si>
    <t>0930</t>
  </si>
  <si>
    <t>0933</t>
  </si>
  <si>
    <t>0335</t>
  </si>
  <si>
    <t>ver3.0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</si>
  <si>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</si>
  <si>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</si>
  <si>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</si>
  <si>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</si>
  <si>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</si>
  <si>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</si>
  <si>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</si>
  <si>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</si>
  <si>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</si>
  <si>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c0031</t>
  </si>
  <si>
    <t>c0032</t>
  </si>
  <si>
    <t>c0041</t>
  </si>
  <si>
    <t>c0037</t>
  </si>
  <si>
    <t>c0011</t>
  </si>
  <si>
    <t>c0012</t>
  </si>
  <si>
    <t>c0013</t>
  </si>
  <si>
    <t>c0021</t>
  </si>
  <si>
    <t>c0022</t>
  </si>
  <si>
    <t>c0005</t>
  </si>
  <si>
    <t>c0015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</si>
  <si>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</si>
  <si>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</si>
  <si>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</si>
  <si>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</si>
  <si>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</si>
  <si>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</si>
  <si>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</si>
  <si>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</si>
  <si>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c0175</t>
  </si>
  <si>
    <t>c0180</t>
  </si>
  <si>
    <t>c0185</t>
  </si>
  <si>
    <t>c0125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</si>
  <si>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</si>
  <si>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</si>
  <si>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</si>
  <si>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</si>
  <si>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</si>
  <si>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</si>
  <si>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</si>
  <si>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</si>
  <si>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</si>
  <si>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r0005</t>
  </si>
  <si>
    <t>r00010</t>
  </si>
  <si>
    <t>r00020</t>
  </si>
  <si>
    <t>r00030</t>
  </si>
  <si>
    <t>r00040</t>
  </si>
  <si>
    <t>r00050</t>
  </si>
  <si>
    <t>r00060</t>
  </si>
  <si>
    <t>r00070</t>
  </si>
  <si>
    <t>r00080</t>
  </si>
  <si>
    <t>r00090</t>
  </si>
  <si>
    <t>r00100</t>
  </si>
  <si>
    <t>r00110</t>
  </si>
  <si>
    <t>r00120</t>
  </si>
  <si>
    <t>r00130</t>
  </si>
  <si>
    <t>r00140</t>
  </si>
  <si>
    <t>r00150</t>
  </si>
  <si>
    <t>r0071</t>
  </si>
  <si>
    <t>r0072</t>
  </si>
  <si>
    <t>r0015</t>
  </si>
  <si>
    <t>r0045</t>
  </si>
  <si>
    <t>r0046</t>
  </si>
  <si>
    <t>r0047</t>
  </si>
  <si>
    <t>r0048</t>
  </si>
  <si>
    <t>r0091</t>
  </si>
  <si>
    <t>r0092</t>
  </si>
  <si>
    <t>r0093</t>
  </si>
  <si>
    <t>r0094</t>
  </si>
  <si>
    <t>r0056</t>
  </si>
  <si>
    <t>r0057</t>
  </si>
  <si>
    <t>r0058</t>
  </si>
  <si>
    <t>r0059</t>
  </si>
  <si>
    <t>r0035</t>
  </si>
  <si>
    <t>r0036</t>
  </si>
  <si>
    <t>r0037</t>
  </si>
  <si>
    <t>r0021</t>
  </si>
  <si>
    <t>r0081</t>
  </si>
  <si>
    <t>r0083</t>
  </si>
  <si>
    <t>r0084</t>
  </si>
  <si>
    <t>r0086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</si>
  <si>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</si>
  <si>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</si>
  <si>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</si>
  <si>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</si>
  <si>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</si>
  <si>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</si>
  <si>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</si>
  <si>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</si>
  <si>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</si>
  <si>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</si>
  <si>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</si>
  <si>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</si>
  <si>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</si>
  <si>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</si>
  <si>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</si>
  <si>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</si>
  <si>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</si>
  <si>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</si>
  <si>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</si>
  <si>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</si>
  <si>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r0184</t>
  </si>
  <si>
    <t>r0185</t>
  </si>
  <si>
    <t>r0186</t>
  </si>
  <si>
    <t>r0193</t>
  </si>
  <si>
    <t>r0194</t>
  </si>
  <si>
    <t>r0195</t>
  </si>
  <si>
    <t>r0196</t>
  </si>
  <si>
    <t>r0197</t>
  </si>
  <si>
    <t>r0131</t>
  </si>
  <si>
    <t>r0132</t>
  </si>
  <si>
    <t>r0133</t>
  </si>
  <si>
    <t>r0101</t>
  </si>
  <si>
    <t>r0102</t>
  </si>
  <si>
    <t>r0103</t>
  </si>
  <si>
    <t>r0104</t>
  </si>
  <si>
    <t>r0105</t>
  </si>
  <si>
    <t>r0125</t>
  </si>
  <si>
    <t>r0200</t>
  </si>
  <si>
    <t>r0210</t>
  </si>
  <si>
    <t>r0220</t>
  </si>
  <si>
    <t>r0230</t>
  </si>
  <si>
    <t>r0231</t>
  </si>
  <si>
    <t>r0232</t>
  </si>
  <si>
    <t>r0233</t>
  </si>
  <si>
    <t>r0234</t>
  </si>
  <si>
    <t>r0241</t>
  </si>
  <si>
    <t>r0251</t>
  </si>
  <si>
    <t>r0261</t>
  </si>
  <si>
    <t>r0270</t>
  </si>
  <si>
    <t>r0280</t>
  </si>
  <si>
    <t>r0290</t>
  </si>
  <si>
    <t>r0260</t>
  </si>
  <si>
    <t>r0287</t>
  </si>
  <si>
    <t>r0240</t>
  </si>
  <si>
    <t>r0250</t>
  </si>
  <si>
    <t>r0201</t>
  </si>
  <si>
    <t>r0211</t>
  </si>
  <si>
    <t>r0212</t>
  </si>
  <si>
    <t>r0213</t>
  </si>
  <si>
    <t>r0214</t>
  </si>
  <si>
    <t>r0215</t>
  </si>
  <si>
    <t>r0216</t>
  </si>
  <si>
    <t>r0221</t>
  </si>
  <si>
    <t>r0222</t>
  </si>
  <si>
    <t>r0223</t>
  </si>
  <si>
    <t>r0224</t>
  </si>
  <si>
    <t>r0225</t>
  </si>
  <si>
    <t>r0226</t>
  </si>
  <si>
    <t>r0227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</si>
  <si>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</si>
  <si>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</si>
  <si>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</si>
  <si>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</si>
  <si>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</si>
  <si>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</si>
  <si>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</si>
  <si>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</si>
  <si>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</si>
  <si>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</si>
  <si>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</si>
  <si>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</si>
  <si>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r0335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</si>
  <si>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</si>
  <si>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</si>
  <si>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</si>
  <si>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</si>
  <si>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</si>
  <si>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</si>
  <si>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</si>
  <si>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</si>
  <si>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</si>
  <si>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</si>
  <si>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</si>
  <si>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</si>
  <si>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</si>
  <si>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r0470</t>
  </si>
  <si>
    <t>r0480</t>
  </si>
  <si>
    <t>r0490</t>
  </si>
  <si>
    <t>r0445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</si>
  <si>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</si>
  <si>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</si>
  <si>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</si>
  <si>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</si>
  <si>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</si>
  <si>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</si>
  <si>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</si>
  <si>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</si>
  <si>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</si>
  <si>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r0500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</si>
  <si>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</si>
  <si>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</si>
  <si>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</si>
  <si>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</si>
  <si>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</si>
  <si>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</si>
  <si>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</si>
  <si>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</si>
  <si>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</si>
  <si>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</si>
  <si>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c0900</t>
  </si>
  <si>
    <t>c0910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</si>
  <si>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</si>
  <si>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</si>
  <si>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 xml:space="preserve">Намаления, дължащи се на преустановяване на признаването </t>
  </si>
  <si>
    <t>Промени, дължащи се на модифициране без преустановяване на признаването (нетно)</t>
  </si>
  <si>
    <t>Печалба или загуба от преустановяване признаването на дългови инструменти</t>
  </si>
  <si>
    <t>Непризнати суми с оглед изчисляване на капиталовите изисквания</t>
  </si>
  <si>
    <t>F14:F89</t>
  </si>
  <si>
    <t>E17:P36</t>
  </si>
  <si>
    <t>E17:P32</t>
  </si>
  <si>
    <t>E17:P43</t>
  </si>
  <si>
    <t>E17:N39</t>
  </si>
  <si>
    <t>E16:P89</t>
  </si>
  <si>
    <t>E17:L26</t>
  </si>
  <si>
    <t>E17:AR95</t>
  </si>
  <si>
    <t>0009</t>
  </si>
  <si>
    <t>Закупени или създадени финансови инструменти с кредитна обезценка</t>
  </si>
  <si>
    <t>МСФО 7.35M; приложение V, част 2.107</t>
  </si>
  <si>
    <t>0065</t>
  </si>
  <si>
    <t>c0035</t>
  </si>
  <si>
    <t>c0065</t>
  </si>
  <si>
    <t>0565</t>
  </si>
  <si>
    <t>Поети задължения и предоставени финансови гаранции (закупени или създадени с кредитна обезценка)</t>
  </si>
  <si>
    <t>приложение V, част 2.156</t>
  </si>
  <si>
    <r>
      <t>от които: печалби и загуби поради прекласификация</t>
    </r>
    <r>
      <rPr>
        <b/>
        <strike/>
        <sz val="10"/>
        <rFont val="Arial"/>
        <family val="2"/>
        <charset val="204"/>
      </rPr>
      <t>та</t>
    </r>
    <r>
      <rPr>
        <b/>
        <sz val="10"/>
        <rFont val="Arial"/>
        <family val="2"/>
        <charset val="204"/>
      </rPr>
      <t xml:space="preserve"> на активи по амортизирана стойност</t>
    </r>
  </si>
  <si>
    <r>
      <t xml:space="preserve">Свързани пасиви
</t>
    </r>
    <r>
      <rPr>
        <i/>
        <sz val="10"/>
        <rFont val="Arial"/>
        <family val="2"/>
        <charset val="204"/>
      </rPr>
      <t>част 2, параграф 181 от ТСИ V</t>
    </r>
  </si>
  <si>
    <r>
      <t xml:space="preserve">Натрупани обезпечения, придобити чрез влизане във владение
</t>
    </r>
    <r>
      <rPr>
        <i/>
        <sz val="10"/>
        <rFont val="Arial"/>
        <family val="2"/>
        <charset val="204"/>
      </rPr>
      <t>(част 2, параграф 176 от приложение V)</t>
    </r>
  </si>
  <si>
    <r>
      <t xml:space="preserve">От които: 
Нетекущи активи, държани за продажба
</t>
    </r>
    <r>
      <rPr>
        <i/>
        <sz val="10"/>
        <rFont val="Arial"/>
        <family val="2"/>
        <charset val="204"/>
      </rPr>
      <t>(параграф 38 от МСФО 5; част 2, параграф 7 от приложение V)</t>
    </r>
  </si>
  <si>
    <r>
      <t xml:space="preserve">Обезпечения, придобити чрез влизане във владение през отчетния период [държани към отчетната дата]
</t>
    </r>
    <r>
      <rPr>
        <i/>
        <sz val="10"/>
        <rFont val="Arial"/>
        <family val="2"/>
        <charset val="204"/>
      </rPr>
      <t>(част 2, параграф 175 от приложение V)</t>
    </r>
  </si>
  <si>
    <r>
      <t xml:space="preserve">Максимална сума на обезпечението или гаранцията, която може да бъде взета предвид
</t>
    </r>
    <r>
      <rPr>
        <i/>
        <sz val="10"/>
        <rFont val="Arial"/>
        <family val="2"/>
        <charset val="204"/>
      </rPr>
      <t>част 2, параграфи 171-172 и 174 от приложение V</t>
    </r>
  </si>
  <si>
    <r>
      <t xml:space="preserve">Брутна балансова стойност/номинална стойност
</t>
    </r>
    <r>
      <rPr>
        <i/>
        <sz val="10"/>
        <rFont val="Arial"/>
        <family val="2"/>
        <charset val="204"/>
      </rPr>
      <t>част 1, параграф 34 и част 2, параграфи 118, 167 и 170 от приложение V</t>
    </r>
  </si>
  <si>
    <r>
      <t xml:space="preserve">Балансова стойност
</t>
    </r>
    <r>
      <rPr>
        <i/>
        <sz val="10"/>
        <rFont val="Arial"/>
        <family val="2"/>
        <charset val="204"/>
      </rPr>
      <t>част 1, параграф 27 от приложение V</t>
    </r>
  </si>
  <si>
    <r>
      <t xml:space="preserve">нефинансови предприятия 
</t>
    </r>
    <r>
      <rPr>
        <i/>
        <sz val="10"/>
        <rFont val="Arial"/>
        <family val="2"/>
        <charset val="204"/>
      </rPr>
      <t xml:space="preserve">част 1, параграф 42, буква д) и част 2, параграф 91 от приложение V </t>
    </r>
  </si>
  <si>
    <r>
      <t xml:space="preserve">Брутна балансова стойност
</t>
    </r>
    <r>
      <rPr>
        <i/>
        <sz val="10"/>
        <rFont val="Arial"/>
        <family val="2"/>
        <charset val="204"/>
      </rPr>
      <t>част 1, параграф 34, буква б) от приложение V</t>
    </r>
  </si>
  <si>
    <r>
      <t xml:space="preserve">Натрупана обезценка
</t>
    </r>
    <r>
      <rPr>
        <i/>
        <sz val="10"/>
        <rFont val="Arial"/>
        <family val="2"/>
        <charset val="204"/>
      </rPr>
      <t>част 2, параграф 70, буква а) и параграф 71 от приложение V</t>
    </r>
  </si>
  <si>
    <r>
      <t xml:space="preserve">Натрупана обезценка
</t>
    </r>
    <r>
      <rPr>
        <i/>
        <sz val="10"/>
        <rFont val="Arial"/>
        <family val="2"/>
        <charset val="204"/>
      </rPr>
      <t>част 2, параграф 70, буква б) и параграф 71 от приложение V</t>
    </r>
  </si>
  <si>
    <t>BUIN9561</t>
  </si>
  <si>
    <t>Алианц Банк България АД</t>
  </si>
  <si>
    <t>индивидуална</t>
  </si>
  <si>
    <t>c0055</t>
  </si>
  <si>
    <t>c0056</t>
  </si>
  <si>
    <t>c0057</t>
  </si>
  <si>
    <t>c0058</t>
  </si>
  <si>
    <t>c0101</t>
  </si>
  <si>
    <t>c0102</t>
  </si>
  <si>
    <t>c0106</t>
  </si>
  <si>
    <t>c0107</t>
  </si>
  <si>
    <t>c0109</t>
  </si>
  <si>
    <t>c0121</t>
  </si>
  <si>
    <t>c0141</t>
  </si>
  <si>
    <t>c0142</t>
  </si>
  <si>
    <t>c0143</t>
  </si>
  <si>
    <t>c0191</t>
  </si>
  <si>
    <t>c0192</t>
  </si>
  <si>
    <t>c0196</t>
  </si>
  <si>
    <t>c0197</t>
  </si>
  <si>
    <t>c0950</t>
  </si>
  <si>
    <t>c0951</t>
  </si>
  <si>
    <t>c0952</t>
  </si>
  <si>
    <t>c0201</t>
  </si>
  <si>
    <t>c0200</t>
  </si>
  <si>
    <t>c0205</t>
  </si>
  <si>
    <t>c0210</t>
  </si>
  <si>
    <t>c0190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</si>
  <si>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</si>
  <si>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</si>
  <si>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</si>
  <si>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</si>
  <si>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</si>
  <si>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</si>
  <si>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</si>
  <si>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</si>
  <si>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</si>
  <si>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c0310</t>
  </si>
  <si>
    <t>c0320</t>
  </si>
  <si>
    <t>c0330</t>
  </si>
  <si>
    <t>c0340</t>
  </si>
  <si>
    <t>c0071</t>
  </si>
  <si>
    <t>30.09.2022</t>
  </si>
  <si>
    <r>
      <t xml:space="preserve">Балансова стойност
</t>
    </r>
    <r>
      <rPr>
        <i/>
        <sz val="12"/>
        <rFont val="Arial"/>
        <family val="2"/>
        <charset val="204"/>
      </rPr>
      <t>част 1, параграф 27 от приложение V</t>
    </r>
  </si>
  <si>
    <r>
      <t>НИ</t>
    </r>
    <r>
      <rPr>
        <b/>
        <i/>
        <sz val="5"/>
        <rFont val="Arial"/>
        <family val="2"/>
        <charset val="204"/>
      </rPr>
      <t xml:space="preserve"> </t>
    </r>
    <r>
      <rPr>
        <i/>
        <sz val="5"/>
        <rFont val="Arial"/>
        <family val="2"/>
        <charset val="204"/>
      </rPr>
      <t>6 от МСС 1; МСФО 9.6.5.13(а); Параграф 24В, буква б), подточка i), и параграф 24Д, буква а) от МСФО 7; част 2, параграф 58 от приложение V</t>
    </r>
  </si>
  <si>
    <r>
      <t>параграф 7, букви ж) и з) от МСС 1; МСФО 9 6.5.15 и 6.5.16; параграф 24</t>
    </r>
    <r>
      <rPr>
        <sz val="5"/>
        <rFont val="Arial"/>
        <family val="2"/>
        <charset val="204"/>
      </rPr>
      <t xml:space="preserve"> Д, букви б) и в) от МСФО 7</t>
    </r>
  </si>
  <si>
    <t>параграфи 71 и 84, буква а) от МСС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</si>
</sst>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#&quot; &quot;##0"/>
  </numFmts>
  <fonts count="125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b/>
      <strike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b/>
      <strike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Verdana"/>
      <family val="2"/>
      <charset val="204"/>
    </font>
    <font>
      <sz val="10"/>
      <color rgb="FFFF0000"/>
      <name val="Arial"/>
      <family val="2"/>
      <charset val="204"/>
    </font>
    <font>
      <sz val="11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</font>
    <font>
      <strike/>
      <sz val="8"/>
      <name val="Verdana"/>
      <family val="2"/>
    </font>
    <font>
      <i/>
      <sz val="8"/>
      <color theme="0" tint="-0.249977111117893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b/>
      <sz val="9"/>
      <color theme="0" tint="-0.249977111117893"/>
      <name val="Arial"/>
      <family val="2"/>
      <charset val="204"/>
    </font>
    <font>
      <i/>
      <sz val="10"/>
      <color theme="0" tint="-0.249977111117893"/>
      <name val="Arial"/>
      <family val="2"/>
      <charset val="204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Verdana"/>
      <family val="2"/>
      <charset val="204"/>
    </font>
    <font>
      <b/>
      <sz val="5"/>
      <color theme="0" tint="-0.249977111117893"/>
      <name val="Arial"/>
      <family val="2"/>
      <charset val="204"/>
    </font>
    <font>
      <sz val="5"/>
      <name val="Arial"/>
      <family val="2"/>
      <charset val="204"/>
    </font>
    <font>
      <b/>
      <i/>
      <sz val="16"/>
      <name val="Arial"/>
      <family val="2"/>
      <charset val="204"/>
    </font>
    <font>
      <i/>
      <sz val="5"/>
      <name val="Arial"/>
      <family val="2"/>
      <charset val="204"/>
    </font>
    <font>
      <i/>
      <sz val="5"/>
      <color theme="0" tint="-0.249977111117893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i/>
      <sz val="5"/>
      <name val="Arial"/>
      <family val="2"/>
      <charset val="204"/>
    </font>
    <font>
      <sz val="5"/>
      <color theme="0" tint="-0.249977111117893"/>
      <name val="Arial"/>
      <family val="2"/>
      <charset val="204"/>
    </font>
    <font>
      <b/>
      <sz val="5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Verdan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trike/>
      <sz val="5"/>
      <name val="Arial"/>
      <family val="2"/>
      <charset val="204"/>
    </font>
    <font>
      <u/>
      <sz val="5"/>
      <name val="Arial"/>
      <family val="2"/>
      <charset val="204"/>
    </font>
    <font>
      <b/>
      <sz val="16"/>
      <name val="Arial"/>
      <family val="2"/>
      <charset val="204"/>
    </font>
    <font>
      <b/>
      <u/>
      <sz val="16"/>
      <name val="Arial"/>
      <family val="2"/>
      <charset val="204"/>
    </font>
    <font>
      <i/>
      <sz val="16"/>
      <name val="Verdana"/>
      <family val="2"/>
    </font>
    <font>
      <sz val="16"/>
      <color theme="0" tint="-0.249977111117893"/>
      <name val="Arial"/>
      <family val="2"/>
      <charset val="204"/>
    </font>
    <font>
      <sz val="18"/>
      <name val="Verdana"/>
      <family val="2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sz val="18"/>
      <color theme="0" tint="-0.249977111117893"/>
      <name val="Arial"/>
      <family val="2"/>
      <charset val="204"/>
    </font>
    <font>
      <i/>
      <sz val="18"/>
      <name val="Arial"/>
      <family val="2"/>
      <charset val="204"/>
    </font>
    <font>
      <i/>
      <sz val="14"/>
      <name val="Arial"/>
      <family val="2"/>
      <charset val="204"/>
    </font>
    <font>
      <strike/>
      <sz val="18"/>
      <name val="Arial"/>
      <family val="2"/>
      <charset val="204"/>
    </font>
    <font>
      <b/>
      <u/>
      <sz val="14"/>
      <name val="Arial"/>
      <family val="2"/>
      <charset val="204"/>
    </font>
    <font>
      <b/>
      <sz val="18"/>
      <color theme="0" tint="-0.249977111117893"/>
      <name val="Arial"/>
      <family val="2"/>
      <charset val="204"/>
    </font>
    <font>
      <i/>
      <sz val="5"/>
      <name val="Verdana"/>
      <family val="2"/>
    </font>
    <font>
      <b/>
      <sz val="8"/>
      <name val="Arial"/>
      <family val="2"/>
      <charset val="204"/>
    </font>
    <font>
      <b/>
      <i/>
      <sz val="18"/>
      <name val="Arial"/>
      <family val="2"/>
      <charset val="204"/>
    </font>
    <font>
      <b/>
      <i/>
      <strike/>
      <sz val="18"/>
      <name val="Arial"/>
      <family val="2"/>
      <charset val="204"/>
    </font>
    <font>
      <i/>
      <sz val="12"/>
      <name val="Arial"/>
      <family val="2"/>
      <charset val="204"/>
    </font>
    <font>
      <b/>
      <u/>
      <sz val="18"/>
      <name val="Arial"/>
      <family val="2"/>
      <charset val="204"/>
    </font>
    <font>
      <b/>
      <sz val="16"/>
      <color theme="0" tint="-0.249977111117893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/>
      <diagonal/>
    </border>
    <border>
      <left style="thin">
        <color rgb="FFFF0000"/>
      </left>
      <right style="thin">
        <color rgb="FFFF0000"/>
      </right>
      <top/>
      <bottom style="hair">
        <color rgb="FFFF0000"/>
      </bottom>
      <diagonal/>
    </border>
    <border>
      <left style="medium">
        <color rgb="FFFF0000"/>
      </left>
      <right style="medium">
        <color rgb="FFFF0000"/>
      </right>
      <top style="hair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>
      <left style="medium">
        <color rgb="FFFF0000"/>
      </left>
      <right style="medium">
        <color rgb="FFFF0000"/>
      </right>
      <top style="hair">
        <color rgb="FFFF0000"/>
      </top>
      <bottom/>
      <diagonal/>
    </border>
    <border>
      <left style="medium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5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0" fillId="7" borderId="1" applyNumberFormat="0" applyAlignment="0" applyProtection="0"/>
    <xf numFmtId="0" fontId="25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0" borderId="3" applyNumberFormat="0" applyFill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7" fillId="21" borderId="2" applyNumberFormat="0" applyAlignment="0" applyProtection="0"/>
    <xf numFmtId="0" fontId="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0" fillId="7" borderId="1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8" fillId="0" borderId="3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4" borderId="0" applyNumberFormat="0" applyBorder="0" applyAlignment="0" applyProtection="0"/>
    <xf numFmtId="0" fontId="32" fillId="20" borderId="10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4" fillId="0" borderId="0" applyNumberFormat="0" applyFill="0" applyBorder="0" applyAlignment="0" applyProtection="0"/>
    <xf numFmtId="165" fontId="4" fillId="0" borderId="0" applyFill="0" applyBorder="0" applyAlignment="0" applyProtection="0"/>
    <xf numFmtId="165" fontId="3" fillId="0" borderId="0" applyFill="0" applyBorder="0" applyAlignment="0" applyProtection="0"/>
    <xf numFmtId="164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8" fillId="26" borderId="0" applyNumberFormat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4" fillId="0" borderId="0"/>
    <xf numFmtId="0" fontId="37" fillId="0" borderId="0"/>
    <xf numFmtId="0" fontId="3" fillId="0" borderId="0"/>
    <xf numFmtId="0" fontId="1" fillId="0" borderId="0"/>
    <xf numFmtId="0" fontId="45" fillId="0" borderId="0"/>
    <xf numFmtId="0" fontId="43" fillId="0" borderId="0"/>
    <xf numFmtId="0" fontId="3" fillId="0" borderId="0"/>
    <xf numFmtId="0" fontId="3" fillId="0" borderId="0"/>
    <xf numFmtId="0" fontId="2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40" fillId="0" borderId="11" applyNumberFormat="0" applyFill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" borderId="0" applyNumberFormat="0" applyBorder="0" applyAlignment="0" applyProtection="0"/>
    <xf numFmtId="0" fontId="32" fillId="20" borderId="10" applyNumberFormat="0" applyAlignment="0" applyProtection="0"/>
    <xf numFmtId="0" fontId="41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6" fillId="20" borderId="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3" fontId="3" fillId="32" borderId="7" applyFont="0">
      <alignment horizontal="right" vertical="center"/>
      <protection locked="0"/>
    </xf>
    <xf numFmtId="0" fontId="46" fillId="0" borderId="0" applyNumberFormat="0" applyFill="0" applyBorder="0" applyAlignment="0" applyProtection="0"/>
    <xf numFmtId="0" fontId="47" fillId="0" borderId="0"/>
    <xf numFmtId="0" fontId="43" fillId="0" borderId="0"/>
    <xf numFmtId="0" fontId="58" fillId="0" borderId="0"/>
    <xf numFmtId="0" fontId="43" fillId="0" borderId="0"/>
    <xf numFmtId="0" fontId="43" fillId="0" borderId="0"/>
    <xf numFmtId="0" fontId="43" fillId="0" borderId="0"/>
    <xf numFmtId="0" fontId="48" fillId="0" borderId="0"/>
    <xf numFmtId="0" fontId="43" fillId="0" borderId="0"/>
    <xf numFmtId="0" fontId="48" fillId="0" borderId="0"/>
    <xf numFmtId="0" fontId="3" fillId="0" borderId="0"/>
    <xf numFmtId="164" fontId="48" fillId="0" borderId="0" applyFont="0" applyFill="0" applyBorder="0" applyAlignment="0" applyProtection="0"/>
  </cellStyleXfs>
  <cellXfs count="1874">
    <xf numFmtId="0" fontId="0" fillId="0" borderId="0" xfId="0"/>
    <xf numFmtId="0" fontId="48" fillId="0" borderId="0" xfId="0" applyFont="1"/>
    <xf numFmtId="0" fontId="48" fillId="0" borderId="0" xfId="0" applyFont="1" applyAlignment="1">
      <alignment vertical="center" wrapText="1"/>
    </xf>
    <xf numFmtId="0" fontId="51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182" applyFont="1"/>
    <xf numFmtId="0" fontId="51" fillId="0" borderId="0" xfId="182" applyFont="1"/>
    <xf numFmtId="0" fontId="48" fillId="0" borderId="0" xfId="182" applyFont="1" applyAlignment="1">
      <alignment vertical="center"/>
    </xf>
    <xf numFmtId="0" fontId="48" fillId="0" borderId="0" xfId="198" applyFont="1"/>
    <xf numFmtId="0" fontId="48" fillId="29" borderId="33" xfId="198" applyFont="1" applyFill="1" applyBorder="1"/>
    <xf numFmtId="0" fontId="48" fillId="29" borderId="35" xfId="198" applyFont="1" applyFill="1" applyBorder="1"/>
    <xf numFmtId="0" fontId="48" fillId="29" borderId="34" xfId="198" applyFont="1" applyFill="1" applyBorder="1"/>
    <xf numFmtId="0" fontId="48" fillId="29" borderId="33" xfId="182" applyFont="1" applyFill="1" applyBorder="1"/>
    <xf numFmtId="0" fontId="48" fillId="29" borderId="35" xfId="182" applyFont="1" applyFill="1" applyBorder="1"/>
    <xf numFmtId="0" fontId="48" fillId="29" borderId="34" xfId="182" applyFont="1" applyFill="1" applyBorder="1"/>
    <xf numFmtId="0" fontId="48" fillId="0" borderId="0" xfId="179" applyFont="1"/>
    <xf numFmtId="0" fontId="48" fillId="0" borderId="0" xfId="190" applyFont="1"/>
    <xf numFmtId="0" fontId="48" fillId="29" borderId="33" xfId="190" applyFont="1" applyFill="1" applyBorder="1"/>
    <xf numFmtId="0" fontId="48" fillId="29" borderId="35" xfId="190" applyFont="1" applyFill="1" applyBorder="1"/>
    <xf numFmtId="0" fontId="48" fillId="29" borderId="34" xfId="190" applyFont="1" applyFill="1" applyBorder="1"/>
    <xf numFmtId="0" fontId="48" fillId="29" borderId="23" xfId="0" applyFont="1" applyFill="1" applyBorder="1" applyAlignment="1">
      <alignment vertical="center" wrapText="1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17" xfId="0" applyFont="1" applyBorder="1" applyAlignment="1">
      <alignment vertical="center"/>
    </xf>
    <xf numFmtId="0" fontId="48" fillId="0" borderId="17" xfId="0" applyFont="1" applyBorder="1" applyAlignment="1">
      <alignment horizontal="center" vertical="center"/>
    </xf>
    <xf numFmtId="0" fontId="48" fillId="0" borderId="17" xfId="0" applyFont="1" applyBorder="1"/>
    <xf numFmtId="0" fontId="48" fillId="29" borderId="33" xfId="0" applyFont="1" applyFill="1" applyBorder="1" applyAlignment="1">
      <alignment vertical="center"/>
    </xf>
    <xf numFmtId="0" fontId="48" fillId="29" borderId="34" xfId="0" applyFont="1" applyFill="1" applyBorder="1" applyAlignment="1">
      <alignment vertical="center"/>
    </xf>
    <xf numFmtId="0" fontId="48" fillId="0" borderId="25" xfId="0" applyFont="1" applyBorder="1"/>
    <xf numFmtId="0" fontId="48" fillId="28" borderId="36" xfId="221" applyFont="1" applyFill="1" applyBorder="1" applyAlignment="1">
      <alignment horizontal="left" vertical="top"/>
    </xf>
    <xf numFmtId="0" fontId="50" fillId="29" borderId="17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textRotation="90" wrapText="1"/>
    </xf>
    <xf numFmtId="0" fontId="48" fillId="0" borderId="0" xfId="187" applyFont="1" applyAlignment="1">
      <alignment vertical="center"/>
    </xf>
    <xf numFmtId="0" fontId="51" fillId="28" borderId="17" xfId="0" applyFont="1" applyFill="1" applyBorder="1" applyAlignment="1">
      <alignment horizontal="left" wrapText="1"/>
    </xf>
    <xf numFmtId="0" fontId="48" fillId="28" borderId="0" xfId="187" applyFont="1" applyFill="1" applyAlignment="1">
      <alignment vertical="center"/>
    </xf>
    <xf numFmtId="0" fontId="56" fillId="29" borderId="33" xfId="187" applyFont="1" applyFill="1" applyBorder="1" applyAlignment="1">
      <alignment vertical="center"/>
    </xf>
    <xf numFmtId="0" fontId="48" fillId="29" borderId="35" xfId="187" applyFont="1" applyFill="1" applyBorder="1" applyAlignment="1">
      <alignment vertical="center"/>
    </xf>
    <xf numFmtId="0" fontId="48" fillId="29" borderId="23" xfId="187" applyFont="1" applyFill="1" applyBorder="1" applyAlignment="1">
      <alignment vertical="center"/>
    </xf>
    <xf numFmtId="0" fontId="48" fillId="0" borderId="0" xfId="187" applyFont="1"/>
    <xf numFmtId="0" fontId="48" fillId="28" borderId="0" xfId="187" applyFont="1" applyFill="1"/>
    <xf numFmtId="0" fontId="56" fillId="29" borderId="33" xfId="187" applyFont="1" applyFill="1" applyBorder="1"/>
    <xf numFmtId="0" fontId="48" fillId="29" borderId="35" xfId="187" applyFont="1" applyFill="1" applyBorder="1"/>
    <xf numFmtId="0" fontId="48" fillId="29" borderId="23" xfId="187" applyFont="1" applyFill="1" applyBorder="1"/>
    <xf numFmtId="0" fontId="51" fillId="29" borderId="7" xfId="182" applyFont="1" applyFill="1" applyBorder="1" applyAlignment="1">
      <alignment horizontal="center" vertical="center" wrapText="1"/>
    </xf>
    <xf numFmtId="0" fontId="50" fillId="0" borderId="0" xfId="182" applyFont="1"/>
    <xf numFmtId="0" fontId="50" fillId="29" borderId="33" xfId="182" applyFont="1" applyFill="1" applyBorder="1" applyAlignment="1">
      <alignment horizontal="center"/>
    </xf>
    <xf numFmtId="0" fontId="50" fillId="29" borderId="31" xfId="182" applyFont="1" applyFill="1" applyBorder="1" applyAlignment="1">
      <alignment horizontal="center"/>
    </xf>
    <xf numFmtId="0" fontId="50" fillId="29" borderId="26" xfId="182" applyFont="1" applyFill="1" applyBorder="1" applyAlignment="1">
      <alignment horizontal="center"/>
    </xf>
    <xf numFmtId="0" fontId="48" fillId="29" borderId="35" xfId="182" applyFont="1" applyFill="1" applyBorder="1" applyAlignment="1">
      <alignment vertical="center"/>
    </xf>
    <xf numFmtId="0" fontId="48" fillId="29" borderId="23" xfId="182" applyFont="1" applyFill="1" applyBorder="1" applyAlignment="1">
      <alignment vertical="center" wrapText="1"/>
    </xf>
    <xf numFmtId="0" fontId="50" fillId="29" borderId="7" xfId="182" applyFont="1" applyFill="1" applyBorder="1" applyAlignment="1">
      <alignment horizontal="center" vertical="center" wrapText="1"/>
    </xf>
    <xf numFmtId="0" fontId="48" fillId="29" borderId="34" xfId="182" applyFont="1" applyFill="1" applyBorder="1" applyAlignment="1">
      <alignment vertical="center"/>
    </xf>
    <xf numFmtId="0" fontId="48" fillId="29" borderId="32" xfId="182" applyFont="1" applyFill="1" applyBorder="1" applyAlignment="1">
      <alignment vertical="center" wrapText="1"/>
    </xf>
    <xf numFmtId="0" fontId="52" fillId="29" borderId="18" xfId="182" applyFont="1" applyFill="1" applyBorder="1" applyAlignment="1">
      <alignment vertical="center" wrapText="1"/>
    </xf>
    <xf numFmtId="0" fontId="56" fillId="29" borderId="23" xfId="198" applyFont="1" applyFill="1" applyBorder="1" applyAlignment="1">
      <alignment wrapText="1"/>
    </xf>
    <xf numFmtId="0" fontId="56" fillId="29" borderId="32" xfId="198" applyFont="1" applyFill="1" applyBorder="1" applyAlignment="1">
      <alignment wrapText="1"/>
    </xf>
    <xf numFmtId="0" fontId="56" fillId="29" borderId="23" xfId="182" applyFont="1" applyFill="1" applyBorder="1" applyAlignment="1">
      <alignment vertical="center" wrapText="1"/>
    </xf>
    <xf numFmtId="0" fontId="56" fillId="29" borderId="32" xfId="182" applyFont="1" applyFill="1" applyBorder="1" applyAlignment="1">
      <alignment vertical="center" wrapText="1"/>
    </xf>
    <xf numFmtId="0" fontId="50" fillId="30" borderId="7" xfId="182" applyFont="1" applyFill="1" applyBorder="1" applyAlignment="1">
      <alignment vertical="top" wrapText="1"/>
    </xf>
    <xf numFmtId="0" fontId="50" fillId="30" borderId="26" xfId="182" applyFont="1" applyFill="1" applyBorder="1" applyAlignment="1">
      <alignment vertical="top" wrapText="1"/>
    </xf>
    <xf numFmtId="0" fontId="48" fillId="0" borderId="0" xfId="198" applyFont="1" applyAlignment="1">
      <alignment horizontal="left" vertical="top" wrapText="1"/>
    </xf>
    <xf numFmtId="0" fontId="48" fillId="0" borderId="0" xfId="198" applyFont="1" applyAlignment="1">
      <alignment horizontal="center" wrapText="1"/>
    </xf>
    <xf numFmtId="0" fontId="56" fillId="29" borderId="23" xfId="198" applyFont="1" applyFill="1" applyBorder="1" applyAlignment="1">
      <alignment vertical="center" wrapText="1"/>
    </xf>
    <xf numFmtId="0" fontId="56" fillId="29" borderId="32" xfId="198" applyFont="1" applyFill="1" applyBorder="1" applyAlignment="1">
      <alignment vertical="center" wrapText="1"/>
    </xf>
    <xf numFmtId="0" fontId="50" fillId="0" borderId="0" xfId="198" applyFont="1" applyAlignment="1">
      <alignment vertical="top" wrapText="1"/>
    </xf>
    <xf numFmtId="0" fontId="56" fillId="29" borderId="23" xfId="198" applyFont="1" applyFill="1" applyBorder="1" applyAlignment="1">
      <alignment horizontal="left" vertical="center" wrapText="1"/>
    </xf>
    <xf numFmtId="0" fontId="56" fillId="29" borderId="32" xfId="198" applyFont="1" applyFill="1" applyBorder="1" applyAlignment="1">
      <alignment horizontal="left" vertical="center" wrapText="1"/>
    </xf>
    <xf numFmtId="0" fontId="50" fillId="0" borderId="0" xfId="198" applyFont="1"/>
    <xf numFmtId="0" fontId="50" fillId="29" borderId="25" xfId="198" applyFont="1" applyFill="1" applyBorder="1" applyAlignment="1">
      <alignment horizontal="left"/>
    </xf>
    <xf numFmtId="0" fontId="56" fillId="29" borderId="0" xfId="198" applyFont="1" applyFill="1" applyAlignment="1">
      <alignment wrapText="1"/>
    </xf>
    <xf numFmtId="0" fontId="50" fillId="29" borderId="0" xfId="198" applyFont="1" applyFill="1" applyAlignment="1">
      <alignment wrapText="1"/>
    </xf>
    <xf numFmtId="0" fontId="50" fillId="29" borderId="17" xfId="198" applyFont="1" applyFill="1" applyBorder="1" applyAlignment="1">
      <alignment wrapText="1"/>
    </xf>
    <xf numFmtId="0" fontId="51" fillId="0" borderId="0" xfId="182" applyFont="1" applyAlignment="1">
      <alignment horizontal="left"/>
    </xf>
    <xf numFmtId="0" fontId="51" fillId="29" borderId="32" xfId="182" applyFont="1" applyFill="1" applyBorder="1" applyAlignment="1">
      <alignment horizontal="center" vertical="center" wrapText="1"/>
    </xf>
    <xf numFmtId="0" fontId="50" fillId="0" borderId="0" xfId="182" applyFont="1" applyAlignment="1">
      <alignment horizontal="center" vertical="top" wrapText="1"/>
    </xf>
    <xf numFmtId="0" fontId="51" fillId="0" borderId="0" xfId="182" applyFont="1" applyAlignment="1">
      <alignment vertical="top" wrapText="1"/>
    </xf>
    <xf numFmtId="0" fontId="50" fillId="0" borderId="0" xfId="0" applyFont="1"/>
    <xf numFmtId="0" fontId="48" fillId="29" borderId="33" xfId="0" applyFont="1" applyFill="1" applyBorder="1"/>
    <xf numFmtId="0" fontId="50" fillId="29" borderId="31" xfId="0" applyFont="1" applyFill="1" applyBorder="1" applyAlignment="1">
      <alignment wrapText="1"/>
    </xf>
    <xf numFmtId="0" fontId="48" fillId="29" borderId="35" xfId="0" applyFont="1" applyFill="1" applyBorder="1"/>
    <xf numFmtId="0" fontId="50" fillId="29" borderId="23" xfId="0" applyFont="1" applyFill="1" applyBorder="1" applyAlignment="1">
      <alignment wrapText="1"/>
    </xf>
    <xf numFmtId="0" fontId="51" fillId="29" borderId="26" xfId="0" applyFont="1" applyFill="1" applyBorder="1" applyAlignment="1">
      <alignment horizontal="center" vertical="center" wrapText="1"/>
    </xf>
    <xf numFmtId="0" fontId="51" fillId="29" borderId="27" xfId="0" applyFont="1" applyFill="1" applyBorder="1" applyAlignment="1">
      <alignment horizontal="center" vertical="center" wrapText="1"/>
    </xf>
    <xf numFmtId="0" fontId="48" fillId="29" borderId="34" xfId="0" applyFont="1" applyFill="1" applyBorder="1"/>
    <xf numFmtId="0" fontId="48" fillId="29" borderId="0" xfId="0" applyFont="1" applyFill="1"/>
    <xf numFmtId="0" fontId="52" fillId="29" borderId="26" xfId="182" applyFont="1" applyFill="1" applyBorder="1" applyAlignment="1">
      <alignment horizontal="center" vertical="top" wrapText="1"/>
    </xf>
    <xf numFmtId="0" fontId="52" fillId="29" borderId="18" xfId="182" applyFont="1" applyFill="1" applyBorder="1" applyAlignment="1">
      <alignment horizontal="center" vertical="top" wrapText="1"/>
    </xf>
    <xf numFmtId="0" fontId="48" fillId="0" borderId="0" xfId="189" applyFont="1"/>
    <xf numFmtId="0" fontId="50" fillId="0" borderId="0" xfId="189" applyFont="1"/>
    <xf numFmtId="0" fontId="48" fillId="0" borderId="17" xfId="182" applyFont="1" applyBorder="1"/>
    <xf numFmtId="0" fontId="50" fillId="29" borderId="0" xfId="189" applyFont="1" applyFill="1"/>
    <xf numFmtId="0" fontId="51" fillId="29" borderId="22" xfId="182" applyFont="1" applyFill="1" applyBorder="1" applyAlignment="1">
      <alignment horizontal="center" vertical="center" wrapText="1"/>
    </xf>
    <xf numFmtId="0" fontId="48" fillId="0" borderId="0" xfId="182" applyFont="1" applyAlignment="1">
      <alignment horizontal="left" vertical="top" wrapText="1" indent="1"/>
    </xf>
    <xf numFmtId="0" fontId="51" fillId="28" borderId="0" xfId="182" applyFont="1" applyFill="1" applyAlignment="1">
      <alignment vertical="top" wrapText="1"/>
    </xf>
    <xf numFmtId="0" fontId="48" fillId="0" borderId="0" xfId="182" applyFont="1" applyAlignment="1">
      <alignment vertical="top" wrapText="1"/>
    </xf>
    <xf numFmtId="0" fontId="57" fillId="0" borderId="0" xfId="182" applyFont="1" applyAlignment="1">
      <alignment horizontal="justify"/>
    </xf>
    <xf numFmtId="0" fontId="50" fillId="0" borderId="0" xfId="182" applyFont="1" applyAlignment="1">
      <alignment vertical="top" wrapText="1"/>
    </xf>
    <xf numFmtId="0" fontId="53" fillId="0" borderId="0" xfId="182" applyFont="1"/>
    <xf numFmtId="0" fontId="48" fillId="0" borderId="0" xfId="182" applyFont="1" applyAlignment="1">
      <alignment horizontal="justify"/>
    </xf>
    <xf numFmtId="0" fontId="50" fillId="29" borderId="33" xfId="182" applyFont="1" applyFill="1" applyBorder="1" applyAlignment="1">
      <alignment horizontal="justify"/>
    </xf>
    <xf numFmtId="0" fontId="50" fillId="29" borderId="31" xfId="182" applyFont="1" applyFill="1" applyBorder="1" applyAlignment="1">
      <alignment wrapText="1"/>
    </xf>
    <xf numFmtId="0" fontId="48" fillId="29" borderId="35" xfId="182" applyFont="1" applyFill="1" applyBorder="1" applyAlignment="1">
      <alignment horizontal="justify"/>
    </xf>
    <xf numFmtId="0" fontId="51" fillId="29" borderId="23" xfId="182" applyFont="1" applyFill="1" applyBorder="1" applyAlignment="1">
      <alignment horizontal="center" vertical="top" wrapText="1"/>
    </xf>
    <xf numFmtId="0" fontId="48" fillId="0" borderId="0" xfId="0" applyFont="1" applyAlignment="1">
      <alignment horizontal="center" vertical="center" wrapText="1"/>
    </xf>
    <xf numFmtId="0" fontId="50" fillId="0" borderId="0" xfId="182" applyFont="1" applyAlignment="1">
      <alignment vertical="center" wrapText="1"/>
    </xf>
    <xf numFmtId="0" fontId="51" fillId="0" borderId="0" xfId="190" applyFont="1"/>
    <xf numFmtId="0" fontId="51" fillId="29" borderId="23" xfId="182" applyFont="1" applyFill="1" applyBorder="1" applyAlignment="1">
      <alignment horizontal="center" vertical="center" wrapText="1"/>
    </xf>
    <xf numFmtId="0" fontId="48" fillId="29" borderId="18" xfId="182" applyFont="1" applyFill="1" applyBorder="1"/>
    <xf numFmtId="0" fontId="50" fillId="0" borderId="7" xfId="182" applyFont="1" applyBorder="1" applyAlignment="1">
      <alignment horizontal="left" wrapText="1"/>
    </xf>
    <xf numFmtId="0" fontId="52" fillId="30" borderId="7" xfId="182" applyFont="1" applyFill="1" applyBorder="1" applyAlignment="1">
      <alignment horizontal="left" wrapText="1"/>
    </xf>
    <xf numFmtId="0" fontId="51" fillId="30" borderId="13" xfId="182" applyFont="1" applyFill="1" applyBorder="1" applyAlignment="1">
      <alignment horizontal="left" vertical="center" wrapText="1"/>
    </xf>
    <xf numFmtId="0" fontId="50" fillId="30" borderId="7" xfId="182" applyFont="1" applyFill="1" applyBorder="1" applyAlignment="1">
      <alignment horizontal="center" vertical="center" wrapText="1"/>
    </xf>
    <xf numFmtId="0" fontId="51" fillId="30" borderId="15" xfId="182" applyFont="1" applyFill="1" applyBorder="1" applyAlignment="1">
      <alignment horizontal="left" vertical="center" wrapText="1"/>
    </xf>
    <xf numFmtId="0" fontId="50" fillId="31" borderId="15" xfId="190" applyFont="1" applyFill="1" applyBorder="1" applyAlignment="1">
      <alignment vertical="top" wrapText="1"/>
    </xf>
    <xf numFmtId="0" fontId="50" fillId="0" borderId="0" xfId="190" applyFont="1"/>
    <xf numFmtId="0" fontId="51" fillId="29" borderId="26" xfId="190" applyFont="1" applyFill="1" applyBorder="1"/>
    <xf numFmtId="0" fontId="50" fillId="0" borderId="0" xfId="190" applyFont="1" applyAlignment="1">
      <alignment vertical="center" wrapText="1"/>
    </xf>
    <xf numFmtId="0" fontId="50" fillId="0" borderId="0" xfId="190" applyFont="1" applyAlignment="1">
      <alignment horizontal="center" vertical="center" wrapText="1"/>
    </xf>
    <xf numFmtId="0" fontId="48" fillId="0" borderId="0" xfId="204" applyFont="1"/>
    <xf numFmtId="0" fontId="51" fillId="0" borderId="0" xfId="190" applyFont="1" applyAlignment="1">
      <alignment horizontal="center" vertical="center" wrapText="1"/>
    </xf>
    <xf numFmtId="0" fontId="50" fillId="29" borderId="32" xfId="190" applyFont="1" applyFill="1" applyBorder="1" applyAlignment="1">
      <alignment horizontal="left" vertical="center" wrapText="1"/>
    </xf>
    <xf numFmtId="0" fontId="48" fillId="0" borderId="0" xfId="190" quotePrefix="1" applyFont="1" applyAlignment="1">
      <alignment horizontal="center" vertical="center" wrapText="1"/>
    </xf>
    <xf numFmtId="0" fontId="48" fillId="0" borderId="0" xfId="190" applyFont="1" applyAlignment="1">
      <alignment vertical="top" wrapText="1"/>
    </xf>
    <xf numFmtId="0" fontId="52" fillId="0" borderId="0" xfId="190" applyFont="1" applyAlignment="1">
      <alignment vertical="top" wrapText="1"/>
    </xf>
    <xf numFmtId="0" fontId="50" fillId="0" borderId="0" xfId="190" applyFont="1" applyAlignment="1">
      <alignment vertical="top" wrapText="1"/>
    </xf>
    <xf numFmtId="0" fontId="48" fillId="0" borderId="0" xfId="190" applyFont="1" applyAlignment="1">
      <alignment wrapText="1"/>
    </xf>
    <xf numFmtId="0" fontId="51" fillId="0" borderId="0" xfId="204" applyFont="1"/>
    <xf numFmtId="0" fontId="50" fillId="0" borderId="0" xfId="190" applyFont="1" applyAlignment="1">
      <alignment horizontal="left"/>
    </xf>
    <xf numFmtId="0" fontId="48" fillId="28" borderId="0" xfId="0" applyFont="1" applyFill="1" applyAlignment="1">
      <alignment horizontal="center" vertical="center" wrapText="1"/>
    </xf>
    <xf numFmtId="0" fontId="48" fillId="29" borderId="35" xfId="0" applyFont="1" applyFill="1" applyBorder="1" applyAlignment="1">
      <alignment horizontal="center" vertical="center" wrapText="1"/>
    </xf>
    <xf numFmtId="0" fontId="50" fillId="29" borderId="32" xfId="0" applyFont="1" applyFill="1" applyBorder="1" applyAlignment="1">
      <alignment horizontal="center" wrapText="1"/>
    </xf>
    <xf numFmtId="0" fontId="48" fillId="0" borderId="0" xfId="182" applyFont="1" applyAlignment="1">
      <alignment vertical="top"/>
    </xf>
    <xf numFmtId="0" fontId="50" fillId="0" borderId="0" xfId="182" applyFont="1" applyAlignment="1">
      <alignment vertical="top"/>
    </xf>
    <xf numFmtId="0" fontId="48" fillId="29" borderId="33" xfId="182" applyFont="1" applyFill="1" applyBorder="1" applyAlignment="1">
      <alignment vertical="top"/>
    </xf>
    <xf numFmtId="0" fontId="48" fillId="29" borderId="35" xfId="182" applyFont="1" applyFill="1" applyBorder="1" applyAlignment="1">
      <alignment vertical="top"/>
    </xf>
    <xf numFmtId="0" fontId="52" fillId="29" borderId="22" xfId="182" applyFont="1" applyFill="1" applyBorder="1" applyAlignment="1">
      <alignment horizontal="center" vertical="top" wrapText="1"/>
    </xf>
    <xf numFmtId="0" fontId="50" fillId="29" borderId="32" xfId="182" applyFont="1" applyFill="1" applyBorder="1" applyAlignment="1">
      <alignment horizontal="center" vertical="top" wrapText="1"/>
    </xf>
    <xf numFmtId="0" fontId="48" fillId="29" borderId="31" xfId="0" applyFont="1" applyFill="1" applyBorder="1"/>
    <xf numFmtId="0" fontId="52" fillId="29" borderId="23" xfId="0" applyFont="1" applyFill="1" applyBorder="1" applyAlignment="1">
      <alignment horizontal="center" vertical="center" wrapText="1"/>
    </xf>
    <xf numFmtId="0" fontId="48" fillId="29" borderId="17" xfId="0" applyFont="1" applyFill="1" applyBorder="1" applyAlignment="1">
      <alignment wrapText="1"/>
    </xf>
    <xf numFmtId="0" fontId="51" fillId="29" borderId="32" xfId="0" applyFont="1" applyFill="1" applyBorder="1" applyAlignment="1">
      <alignment horizontal="center" vertical="center" wrapText="1"/>
    </xf>
    <xf numFmtId="0" fontId="48" fillId="29" borderId="31" xfId="0" applyFont="1" applyFill="1" applyBorder="1" applyAlignment="1">
      <alignment horizontal="center" wrapText="1"/>
    </xf>
    <xf numFmtId="0" fontId="48" fillId="29" borderId="23" xfId="0" applyFont="1" applyFill="1" applyBorder="1" applyAlignment="1">
      <alignment horizontal="center" wrapText="1"/>
    </xf>
    <xf numFmtId="0" fontId="51" fillId="29" borderId="34" xfId="0" applyFont="1" applyFill="1" applyBorder="1"/>
    <xf numFmtId="0" fontId="52" fillId="29" borderId="32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48" fillId="0" borderId="0" xfId="0" applyFont="1" applyAlignment="1">
      <alignment horizontal="right" wrapText="1"/>
    </xf>
    <xf numFmtId="0" fontId="48" fillId="28" borderId="0" xfId="0" applyFont="1" applyFill="1" applyAlignment="1">
      <alignment horizontal="right" wrapText="1"/>
    </xf>
    <xf numFmtId="0" fontId="53" fillId="0" borderId="0" xfId="189" applyFont="1" applyAlignment="1">
      <alignment horizontal="left"/>
    </xf>
    <xf numFmtId="0" fontId="50" fillId="29" borderId="33" xfId="182" applyFont="1" applyFill="1" applyBorder="1"/>
    <xf numFmtId="0" fontId="50" fillId="29" borderId="35" xfId="182" applyFont="1" applyFill="1" applyBorder="1"/>
    <xf numFmtId="0" fontId="53" fillId="29" borderId="0" xfId="189" applyFont="1" applyFill="1" applyAlignment="1">
      <alignment horizontal="left" vertical="top"/>
    </xf>
    <xf numFmtId="0" fontId="48" fillId="29" borderId="23" xfId="182" applyFont="1" applyFill="1" applyBorder="1" applyAlignment="1">
      <alignment horizontal="left" vertical="top" wrapText="1"/>
    </xf>
    <xf numFmtId="0" fontId="48" fillId="0" borderId="0" xfId="189" applyFont="1" applyAlignment="1">
      <alignment horizontal="center" vertical="center"/>
    </xf>
    <xf numFmtId="0" fontId="48" fillId="0" borderId="0" xfId="189" applyFont="1" applyAlignment="1">
      <alignment horizontal="left" vertical="center"/>
    </xf>
    <xf numFmtId="0" fontId="48" fillId="0" borderId="0" xfId="189" applyFont="1" applyAlignment="1">
      <alignment horizontal="center"/>
    </xf>
    <xf numFmtId="0" fontId="50" fillId="29" borderId="33" xfId="189" applyFont="1" applyFill="1" applyBorder="1" applyAlignment="1">
      <alignment horizontal="center" vertical="center" wrapText="1"/>
    </xf>
    <xf numFmtId="0" fontId="56" fillId="29" borderId="25" xfId="189" applyFont="1" applyFill="1" applyBorder="1" applyAlignment="1">
      <alignment horizontal="left" vertical="center" wrapText="1"/>
    </xf>
    <xf numFmtId="0" fontId="54" fillId="29" borderId="35" xfId="189" applyFont="1" applyFill="1" applyBorder="1" applyAlignment="1">
      <alignment horizontal="center" vertical="center" wrapText="1"/>
    </xf>
    <xf numFmtId="0" fontId="54" fillId="29" borderId="0" xfId="189" applyFont="1" applyFill="1" applyAlignment="1">
      <alignment horizontal="left" vertical="center" wrapText="1"/>
    </xf>
    <xf numFmtId="0" fontId="50" fillId="29" borderId="26" xfId="189" applyFont="1" applyFill="1" applyBorder="1"/>
    <xf numFmtId="0" fontId="48" fillId="29" borderId="22" xfId="189" applyFont="1" applyFill="1" applyBorder="1"/>
    <xf numFmtId="0" fontId="48" fillId="29" borderId="18" xfId="189" applyFont="1" applyFill="1" applyBorder="1"/>
    <xf numFmtId="0" fontId="50" fillId="29" borderId="22" xfId="189" applyFont="1" applyFill="1" applyBorder="1"/>
    <xf numFmtId="0" fontId="50" fillId="29" borderId="7" xfId="189" applyFont="1" applyFill="1" applyBorder="1" applyAlignment="1">
      <alignment wrapText="1"/>
    </xf>
    <xf numFmtId="0" fontId="48" fillId="29" borderId="31" xfId="182" applyFont="1" applyFill="1" applyBorder="1" applyAlignment="1">
      <alignment horizontal="left" vertical="top" wrapText="1" indent="1"/>
    </xf>
    <xf numFmtId="0" fontId="48" fillId="29" borderId="23" xfId="182" applyFont="1" applyFill="1" applyBorder="1" applyAlignment="1">
      <alignment horizontal="left" vertical="top" wrapText="1" indent="1"/>
    </xf>
    <xf numFmtId="0" fontId="48" fillId="29" borderId="32" xfId="182" applyFont="1" applyFill="1" applyBorder="1" applyAlignment="1">
      <alignment horizontal="left" vertical="top" wrapText="1" indent="1"/>
    </xf>
    <xf numFmtId="0" fontId="48" fillId="0" borderId="23" xfId="182" applyFont="1" applyBorder="1" applyAlignment="1">
      <alignment horizontal="left" vertical="center" wrapText="1"/>
    </xf>
    <xf numFmtId="0" fontId="50" fillId="29" borderId="31" xfId="182" applyFont="1" applyFill="1" applyBorder="1" applyAlignment="1">
      <alignment vertical="center" wrapText="1"/>
    </xf>
    <xf numFmtId="0" fontId="50" fillId="29" borderId="23" xfId="182" applyFont="1" applyFill="1" applyBorder="1" applyAlignment="1">
      <alignment horizontal="center" wrapText="1"/>
    </xf>
    <xf numFmtId="0" fontId="50" fillId="29" borderId="32" xfId="182" applyFont="1" applyFill="1" applyBorder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29" borderId="31" xfId="182" applyFont="1" applyFill="1" applyBorder="1" applyAlignment="1">
      <alignment horizontal="justify" vertical="center" wrapText="1"/>
    </xf>
    <xf numFmtId="0" fontId="50" fillId="29" borderId="32" xfId="182" applyFont="1" applyFill="1" applyBorder="1" applyAlignment="1">
      <alignment horizontal="justify" vertical="center" wrapText="1"/>
    </xf>
    <xf numFmtId="0" fontId="48" fillId="0" borderId="0" xfId="182" applyFont="1" applyAlignment="1">
      <alignment horizontal="justify" vertical="center" wrapText="1"/>
    </xf>
    <xf numFmtId="0" fontId="48" fillId="0" borderId="0" xfId="182" applyFont="1" applyAlignment="1">
      <alignment horizontal="justify" vertical="top" wrapText="1"/>
    </xf>
    <xf numFmtId="0" fontId="50" fillId="29" borderId="32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vertical="center" textRotation="90" wrapText="1"/>
    </xf>
    <xf numFmtId="0" fontId="50" fillId="0" borderId="17" xfId="0" applyFont="1" applyBorder="1" applyAlignment="1">
      <alignment horizontal="left" vertical="center"/>
    </xf>
    <xf numFmtId="0" fontId="51" fillId="29" borderId="18" xfId="0" applyFont="1" applyFill="1" applyBorder="1" applyAlignment="1">
      <alignment horizontal="center" textRotation="90" wrapText="1"/>
    </xf>
    <xf numFmtId="0" fontId="50" fillId="29" borderId="7" xfId="182" applyFont="1" applyFill="1" applyBorder="1" applyAlignment="1">
      <alignment vertical="center"/>
    </xf>
    <xf numFmtId="0" fontId="50" fillId="29" borderId="7" xfId="182" applyFont="1" applyFill="1" applyBorder="1"/>
    <xf numFmtId="0" fontId="48" fillId="0" borderId="26" xfId="182" applyFont="1" applyBorder="1" applyAlignment="1">
      <alignment horizontal="center" vertical="center"/>
    </xf>
    <xf numFmtId="0" fontId="50" fillId="0" borderId="22" xfId="182" applyFont="1" applyBorder="1" applyAlignment="1">
      <alignment horizontal="left" vertical="center"/>
    </xf>
    <xf numFmtId="0" fontId="48" fillId="0" borderId="22" xfId="182" applyFont="1" applyBorder="1" applyAlignment="1">
      <alignment horizontal="center" vertical="center"/>
    </xf>
    <xf numFmtId="0" fontId="48" fillId="0" borderId="22" xfId="182" applyFont="1" applyBorder="1" applyAlignment="1">
      <alignment horizontal="left" vertical="center"/>
    </xf>
    <xf numFmtId="0" fontId="50" fillId="0" borderId="23" xfId="182" applyFont="1" applyBorder="1" applyAlignment="1">
      <alignment horizontal="left" vertical="center"/>
    </xf>
    <xf numFmtId="0" fontId="48" fillId="0" borderId="22" xfId="182" applyFont="1" applyBorder="1" applyAlignment="1">
      <alignment horizontal="left" vertical="center" wrapText="1"/>
    </xf>
    <xf numFmtId="0" fontId="48" fillId="0" borderId="23" xfId="182" applyFont="1" applyBorder="1" applyAlignment="1">
      <alignment horizontal="left" vertical="center"/>
    </xf>
    <xf numFmtId="0" fontId="48" fillId="0" borderId="0" xfId="182" applyFont="1" applyAlignment="1">
      <alignment horizontal="left" vertical="center"/>
    </xf>
    <xf numFmtId="0" fontId="48" fillId="29" borderId="7" xfId="182" applyFont="1" applyFill="1" applyBorder="1" applyAlignment="1">
      <alignment horizontal="center" vertical="center"/>
    </xf>
    <xf numFmtId="0" fontId="50" fillId="0" borderId="0" xfId="182" applyFont="1" applyAlignment="1">
      <alignment horizontal="left" vertical="center"/>
    </xf>
    <xf numFmtId="0" fontId="51" fillId="28" borderId="17" xfId="0" applyFont="1" applyFill="1" applyBorder="1" applyAlignment="1">
      <alignment horizontal="left"/>
    </xf>
    <xf numFmtId="0" fontId="48" fillId="0" borderId="18" xfId="182" applyFont="1" applyBorder="1" applyAlignment="1">
      <alignment horizontal="center" vertical="center"/>
    </xf>
    <xf numFmtId="0" fontId="50" fillId="0" borderId="32" xfId="182" applyFont="1" applyBorder="1" applyAlignment="1">
      <alignment horizontal="left" vertical="center"/>
    </xf>
    <xf numFmtId="0" fontId="50" fillId="29" borderId="7" xfId="241" applyFont="1" applyFill="1" applyBorder="1" applyAlignment="1">
      <alignment horizontal="center" vertical="center" wrapText="1"/>
    </xf>
    <xf numFmtId="0" fontId="50" fillId="29" borderId="31" xfId="187" applyFont="1" applyFill="1" applyBorder="1" applyAlignment="1">
      <alignment vertical="center"/>
    </xf>
    <xf numFmtId="0" fontId="50" fillId="29" borderId="31" xfId="187" applyFont="1" applyFill="1" applyBorder="1"/>
    <xf numFmtId="0" fontId="50" fillId="29" borderId="31" xfId="198" applyFont="1" applyFill="1" applyBorder="1" applyAlignment="1">
      <alignment wrapText="1"/>
    </xf>
    <xf numFmtId="0" fontId="50" fillId="29" borderId="31" xfId="198" applyFont="1" applyFill="1" applyBorder="1" applyAlignment="1">
      <alignment vertical="center" wrapText="1"/>
    </xf>
    <xf numFmtId="0" fontId="50" fillId="29" borderId="31" xfId="198" applyFont="1" applyFill="1" applyBorder="1" applyAlignment="1">
      <alignment horizontal="left" vertical="center" wrapText="1"/>
    </xf>
    <xf numFmtId="0" fontId="50" fillId="29" borderId="25" xfId="189" applyFont="1" applyFill="1" applyBorder="1" applyAlignment="1">
      <alignment horizontal="left" vertical="top"/>
    </xf>
    <xf numFmtId="0" fontId="51" fillId="28" borderId="17" xfId="0" applyFont="1" applyFill="1" applyBorder="1" applyAlignment="1">
      <alignment horizontal="right" wrapText="1"/>
    </xf>
    <xf numFmtId="0" fontId="48" fillId="0" borderId="0" xfId="182" applyFont="1" applyAlignment="1">
      <alignment horizontal="center" vertical="center"/>
    </xf>
    <xf numFmtId="0" fontId="50" fillId="0" borderId="0" xfId="182" applyFont="1" applyAlignment="1">
      <alignment horizontal="center" vertical="center"/>
    </xf>
    <xf numFmtId="0" fontId="48" fillId="0" borderId="31" xfId="182" applyFont="1" applyBorder="1" applyAlignment="1">
      <alignment horizontal="left" vertical="center"/>
    </xf>
    <xf numFmtId="0" fontId="50" fillId="29" borderId="27" xfId="0" applyFont="1" applyFill="1" applyBorder="1" applyAlignment="1">
      <alignment horizontal="left" wrapText="1"/>
    </xf>
    <xf numFmtId="0" fontId="52" fillId="29" borderId="26" xfId="0" applyFont="1" applyFill="1" applyBorder="1" applyAlignment="1">
      <alignment horizontal="center" wrapText="1"/>
    </xf>
    <xf numFmtId="0" fontId="51" fillId="30" borderId="22" xfId="182" applyFont="1" applyFill="1" applyBorder="1" applyAlignment="1">
      <alignment horizontal="left" vertical="center" wrapText="1"/>
    </xf>
    <xf numFmtId="0" fontId="59" fillId="0" borderId="22" xfId="182" applyFont="1" applyBorder="1" applyAlignment="1">
      <alignment horizontal="center" vertical="center"/>
    </xf>
    <xf numFmtId="49" fontId="59" fillId="0" borderId="22" xfId="182" applyNumberFormat="1" applyFont="1" applyBorder="1" applyAlignment="1">
      <alignment horizontal="center" vertical="center"/>
    </xf>
    <xf numFmtId="0" fontId="59" fillId="0" borderId="23" xfId="182" applyFont="1" applyBorder="1" applyAlignment="1">
      <alignment horizontal="left" vertical="center"/>
    </xf>
    <xf numFmtId="0" fontId="62" fillId="27" borderId="0" xfId="180" applyFont="1" applyFill="1" applyAlignment="1">
      <alignment vertical="center"/>
    </xf>
    <xf numFmtId="0" fontId="63" fillId="27" borderId="0" xfId="141" applyFont="1" applyFill="1" applyBorder="1" applyAlignment="1"/>
    <xf numFmtId="0" fontId="64" fillId="0" borderId="0" xfId="182" applyFont="1" applyAlignment="1">
      <alignment horizontal="left" vertical="center"/>
    </xf>
    <xf numFmtId="0" fontId="65" fillId="28" borderId="17" xfId="0" applyFont="1" applyFill="1" applyBorder="1" applyAlignment="1">
      <alignment wrapText="1"/>
    </xf>
    <xf numFmtId="0" fontId="67" fillId="0" borderId="0" xfId="182" applyFont="1" applyAlignment="1">
      <alignment horizontal="left" vertical="center"/>
    </xf>
    <xf numFmtId="0" fontId="67" fillId="28" borderId="36" xfId="221" applyFont="1" applyFill="1" applyBorder="1" applyAlignment="1">
      <alignment horizontal="left" vertical="top" wrapText="1"/>
    </xf>
    <xf numFmtId="0" fontId="67" fillId="28" borderId="36" xfId="221" applyFont="1" applyFill="1" applyBorder="1" applyAlignment="1">
      <alignment horizontal="left" vertical="top"/>
    </xf>
    <xf numFmtId="0" fontId="67" fillId="28" borderId="0" xfId="221" applyFont="1" applyFill="1" applyAlignment="1">
      <alignment horizontal="left" vertical="top"/>
    </xf>
    <xf numFmtId="0" fontId="67" fillId="0" borderId="0" xfId="0" applyFont="1"/>
    <xf numFmtId="0" fontId="65" fillId="28" borderId="17" xfId="0" applyFont="1" applyFill="1" applyBorder="1" applyAlignment="1">
      <alignment horizontal="right" wrapText="1"/>
    </xf>
    <xf numFmtId="0" fontId="65" fillId="28" borderId="17" xfId="0" applyFont="1" applyFill="1" applyBorder="1" applyAlignment="1">
      <alignment horizontal="left"/>
    </xf>
    <xf numFmtId="0" fontId="65" fillId="28" borderId="17" xfId="0" applyFont="1" applyFill="1" applyBorder="1" applyAlignment="1">
      <alignment horizontal="left" wrapText="1"/>
    </xf>
    <xf numFmtId="0" fontId="67" fillId="0" borderId="0" xfId="182" applyFont="1"/>
    <xf numFmtId="0" fontId="65" fillId="28" borderId="0" xfId="0" applyFont="1" applyFill="1" applyAlignment="1">
      <alignment horizontal="left" wrapText="1"/>
    </xf>
    <xf numFmtId="0" fontId="67" fillId="0" borderId="0" xfId="189" applyFont="1"/>
    <xf numFmtId="0" fontId="67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5" fillId="0" borderId="0" xfId="0" applyFont="1"/>
    <xf numFmtId="0" fontId="67" fillId="0" borderId="0" xfId="0" applyFont="1" applyAlignment="1">
      <alignment horizontal="center"/>
    </xf>
    <xf numFmtId="0" fontId="48" fillId="29" borderId="33" xfId="182" applyFont="1" applyFill="1" applyBorder="1" applyAlignment="1">
      <alignment vertical="center"/>
    </xf>
    <xf numFmtId="0" fontId="48" fillId="29" borderId="31" xfId="182" applyFont="1" applyFill="1" applyBorder="1" applyAlignment="1">
      <alignment horizontal="justify" vertical="center" wrapText="1"/>
    </xf>
    <xf numFmtId="0" fontId="48" fillId="29" borderId="23" xfId="182" applyFont="1" applyFill="1" applyBorder="1" applyAlignment="1">
      <alignment horizontal="justify" vertical="top" wrapText="1"/>
    </xf>
    <xf numFmtId="0" fontId="48" fillId="29" borderId="32" xfId="182" applyFont="1" applyFill="1" applyBorder="1" applyAlignment="1">
      <alignment horizontal="justify" vertical="top" wrapText="1"/>
    </xf>
    <xf numFmtId="0" fontId="48" fillId="31" borderId="16" xfId="182" applyFont="1" applyFill="1" applyBorder="1" applyAlignment="1">
      <alignment horizontal="justify" vertical="center" wrapText="1"/>
    </xf>
    <xf numFmtId="0" fontId="48" fillId="29" borderId="31" xfId="182" applyFont="1" applyFill="1" applyBorder="1" applyAlignment="1">
      <alignment horizontal="justify" vertical="top" wrapText="1"/>
    </xf>
    <xf numFmtId="0" fontId="53" fillId="0" borderId="0" xfId="242" applyFont="1" applyAlignment="1">
      <alignment horizontal="left"/>
    </xf>
    <xf numFmtId="0" fontId="48" fillId="0" borderId="0" xfId="242" applyFont="1"/>
    <xf numFmtId="0" fontId="56" fillId="29" borderId="33" xfId="242" applyFont="1" applyFill="1" applyBorder="1"/>
    <xf numFmtId="0" fontId="56" fillId="29" borderId="25" xfId="242" applyFont="1" applyFill="1" applyBorder="1"/>
    <xf numFmtId="0" fontId="56" fillId="29" borderId="26" xfId="242" applyFont="1" applyFill="1" applyBorder="1"/>
    <xf numFmtId="0" fontId="48" fillId="29" borderId="35" xfId="242" applyFont="1" applyFill="1" applyBorder="1"/>
    <xf numFmtId="0" fontId="48" fillId="29" borderId="0" xfId="242" applyFont="1" applyFill="1"/>
    <xf numFmtId="0" fontId="48" fillId="29" borderId="22" xfId="242" applyFont="1" applyFill="1" applyBorder="1"/>
    <xf numFmtId="0" fontId="48" fillId="29" borderId="34" xfId="242" applyFont="1" applyFill="1" applyBorder="1"/>
    <xf numFmtId="0" fontId="48" fillId="29" borderId="17" xfId="242" applyFont="1" applyFill="1" applyBorder="1"/>
    <xf numFmtId="0" fontId="52" fillId="29" borderId="22" xfId="242" applyFont="1" applyFill="1" applyBorder="1" applyAlignment="1">
      <alignment horizontal="center" vertical="center" wrapText="1"/>
    </xf>
    <xf numFmtId="0" fontId="50" fillId="0" borderId="0" xfId="242" applyFont="1"/>
    <xf numFmtId="0" fontId="56" fillId="29" borderId="35" xfId="242" applyFont="1" applyFill="1" applyBorder="1"/>
    <xf numFmtId="0" fontId="56" fillId="29" borderId="0" xfId="242" applyFont="1" applyFill="1"/>
    <xf numFmtId="0" fontId="50" fillId="29" borderId="25" xfId="187" applyFont="1" applyFill="1" applyBorder="1" applyAlignment="1">
      <alignment horizontal="left" vertical="center"/>
    </xf>
    <xf numFmtId="0" fontId="50" fillId="29" borderId="31" xfId="187" applyFont="1" applyFill="1" applyBorder="1" applyAlignment="1">
      <alignment horizontal="left" vertical="center"/>
    </xf>
    <xf numFmtId="0" fontId="56" fillId="29" borderId="35" xfId="0" applyFont="1" applyFill="1" applyBorder="1" applyAlignment="1">
      <alignment vertical="center" wrapText="1"/>
    </xf>
    <xf numFmtId="0" fontId="56" fillId="29" borderId="35" xfId="187" applyFont="1" applyFill="1" applyBorder="1" applyAlignment="1">
      <alignment vertical="center" wrapText="1"/>
    </xf>
    <xf numFmtId="0" fontId="50" fillId="29" borderId="35" xfId="0" applyFont="1" applyFill="1" applyBorder="1" applyAlignment="1">
      <alignment vertical="center" wrapText="1"/>
    </xf>
    <xf numFmtId="0" fontId="50" fillId="29" borderId="34" xfId="187" applyFont="1" applyFill="1" applyBorder="1" applyAlignment="1">
      <alignment vertical="center" wrapText="1"/>
    </xf>
    <xf numFmtId="0" fontId="48" fillId="29" borderId="7" xfId="187" applyFont="1" applyFill="1" applyBorder="1" applyAlignment="1">
      <alignment horizontal="center" vertical="center" wrapText="1"/>
    </xf>
    <xf numFmtId="0" fontId="50" fillId="29" borderId="27" xfId="242" applyFont="1" applyFill="1" applyBorder="1" applyAlignment="1">
      <alignment horizontal="left" vertical="center" indent="2"/>
    </xf>
    <xf numFmtId="0" fontId="56" fillId="29" borderId="35" xfId="0" applyFont="1" applyFill="1" applyBorder="1" applyAlignment="1">
      <alignment vertical="top" wrapText="1"/>
    </xf>
    <xf numFmtId="0" fontId="50" fillId="29" borderId="27" xfId="0" applyFont="1" applyFill="1" applyBorder="1" applyAlignment="1">
      <alignment horizontal="center" vertical="top" wrapText="1"/>
    </xf>
    <xf numFmtId="0" fontId="50" fillId="29" borderId="25" xfId="0" applyFont="1" applyFill="1" applyBorder="1" applyAlignment="1">
      <alignment horizontal="left" vertical="center" wrapText="1" indent="2"/>
    </xf>
    <xf numFmtId="0" fontId="48" fillId="29" borderId="27" xfId="0" applyFont="1" applyFill="1" applyBorder="1" applyAlignment="1">
      <alignment vertical="center" wrapText="1"/>
    </xf>
    <xf numFmtId="0" fontId="56" fillId="29" borderId="35" xfId="242" applyFont="1" applyFill="1" applyBorder="1" applyAlignment="1">
      <alignment vertical="center" wrapText="1"/>
    </xf>
    <xf numFmtId="0" fontId="50" fillId="29" borderId="35" xfId="0" applyFont="1" applyFill="1" applyBorder="1" applyAlignment="1">
      <alignment vertical="top" wrapText="1"/>
    </xf>
    <xf numFmtId="0" fontId="56" fillId="29" borderId="34" xfId="242" applyFont="1" applyFill="1" applyBorder="1" applyAlignment="1">
      <alignment vertical="center" wrapText="1"/>
    </xf>
    <xf numFmtId="0" fontId="50" fillId="29" borderId="34" xfId="0" applyFont="1" applyFill="1" applyBorder="1" applyAlignment="1">
      <alignment vertical="top" wrapText="1"/>
    </xf>
    <xf numFmtId="0" fontId="56" fillId="29" borderId="0" xfId="0" applyFont="1" applyFill="1" applyAlignment="1">
      <alignment vertical="top" wrapText="1"/>
    </xf>
    <xf numFmtId="0" fontId="56" fillId="29" borderId="34" xfId="187" applyFont="1" applyFill="1" applyBorder="1" applyAlignment="1">
      <alignment vertical="top" wrapText="1"/>
    </xf>
    <xf numFmtId="0" fontId="50" fillId="29" borderId="0" xfId="0" applyFont="1" applyFill="1" applyAlignment="1">
      <alignment vertical="top" wrapText="1"/>
    </xf>
    <xf numFmtId="0" fontId="56" fillId="29" borderId="34" xfId="0" applyFont="1" applyFill="1" applyBorder="1" applyAlignment="1">
      <alignment vertical="top" wrapText="1"/>
    </xf>
    <xf numFmtId="0" fontId="50" fillId="0" borderId="16" xfId="182" applyFont="1" applyBorder="1" applyAlignment="1">
      <alignment horizontal="left" vertical="center" wrapText="1"/>
    </xf>
    <xf numFmtId="0" fontId="51" fillId="0" borderId="16" xfId="182" applyFont="1" applyBorder="1" applyAlignment="1">
      <alignment horizontal="left" vertical="center" wrapText="1"/>
    </xf>
    <xf numFmtId="0" fontId="50" fillId="29" borderId="14" xfId="182" applyFont="1" applyFill="1" applyBorder="1" applyAlignment="1">
      <alignment horizontal="center" vertical="center" wrapText="1"/>
    </xf>
    <xf numFmtId="0" fontId="70" fillId="28" borderId="17" xfId="0" applyFont="1" applyFill="1" applyBorder="1" applyAlignment="1">
      <alignment wrapText="1"/>
    </xf>
    <xf numFmtId="0" fontId="71" fillId="28" borderId="36" xfId="221" applyFont="1" applyFill="1" applyBorder="1" applyAlignment="1">
      <alignment horizontal="left" vertical="top" wrapText="1"/>
    </xf>
    <xf numFmtId="0" fontId="70" fillId="28" borderId="17" xfId="0" applyFont="1" applyFill="1" applyBorder="1" applyAlignment="1">
      <alignment horizontal="right" wrapText="1"/>
    </xf>
    <xf numFmtId="0" fontId="71" fillId="0" borderId="0" xfId="182" applyFont="1"/>
    <xf numFmtId="0" fontId="72" fillId="29" borderId="22" xfId="182" applyFont="1" applyFill="1" applyBorder="1" applyAlignment="1">
      <alignment horizontal="center" vertical="top" wrapText="1"/>
    </xf>
    <xf numFmtId="0" fontId="72" fillId="29" borderId="18" xfId="182" applyFont="1" applyFill="1" applyBorder="1" applyAlignment="1">
      <alignment horizontal="center" vertical="top" wrapText="1"/>
    </xf>
    <xf numFmtId="0" fontId="71" fillId="0" borderId="0" xfId="0" applyFont="1"/>
    <xf numFmtId="0" fontId="51" fillId="28" borderId="17" xfId="245" applyFont="1" applyFill="1" applyBorder="1" applyAlignment="1">
      <alignment wrapText="1"/>
    </xf>
    <xf numFmtId="0" fontId="48" fillId="0" borderId="0" xfId="245"/>
    <xf numFmtId="0" fontId="48" fillId="28" borderId="36" xfId="221" applyFont="1" applyFill="1" applyBorder="1" applyAlignment="1">
      <alignment horizontal="left" vertical="top" wrapText="1"/>
    </xf>
    <xf numFmtId="0" fontId="51" fillId="28" borderId="17" xfId="245" applyFont="1" applyFill="1" applyBorder="1" applyAlignment="1">
      <alignment horizontal="right" wrapText="1"/>
    </xf>
    <xf numFmtId="0" fontId="51" fillId="28" borderId="17" xfId="245" applyFont="1" applyFill="1" applyBorder="1" applyAlignment="1">
      <alignment horizontal="left"/>
    </xf>
    <xf numFmtId="0" fontId="51" fillId="28" borderId="0" xfId="245" applyFont="1" applyFill="1" applyAlignment="1">
      <alignment horizontal="right" wrapText="1"/>
    </xf>
    <xf numFmtId="0" fontId="51" fillId="28" borderId="0" xfId="245" applyFont="1" applyFill="1" applyAlignment="1">
      <alignment horizontal="left"/>
    </xf>
    <xf numFmtId="0" fontId="3" fillId="0" borderId="0" xfId="198"/>
    <xf numFmtId="0" fontId="73" fillId="0" borderId="0" xfId="198" applyFont="1"/>
    <xf numFmtId="0" fontId="48" fillId="29" borderId="33" xfId="198" applyFont="1" applyFill="1" applyBorder="1" applyAlignment="1">
      <alignment horizontal="center" vertical="center"/>
    </xf>
    <xf numFmtId="0" fontId="48" fillId="29" borderId="35" xfId="198" applyFont="1" applyFill="1" applyBorder="1" applyAlignment="1">
      <alignment horizontal="center" vertical="center"/>
    </xf>
    <xf numFmtId="0" fontId="56" fillId="29" borderId="31" xfId="198" applyFont="1" applyFill="1" applyBorder="1" applyAlignment="1">
      <alignment horizontal="center" vertical="center" wrapText="1"/>
    </xf>
    <xf numFmtId="0" fontId="52" fillId="29" borderId="26" xfId="198" applyFont="1" applyFill="1" applyBorder="1" applyAlignment="1">
      <alignment horizontal="center" vertical="center" wrapText="1"/>
    </xf>
    <xf numFmtId="0" fontId="56" fillId="29" borderId="23" xfId="198" applyFont="1" applyFill="1" applyBorder="1" applyAlignment="1">
      <alignment horizontal="center" vertical="center" wrapText="1"/>
    </xf>
    <xf numFmtId="0" fontId="52" fillId="29" borderId="22" xfId="198" applyFont="1" applyFill="1" applyBorder="1" applyAlignment="1">
      <alignment horizontal="center" vertical="center" wrapText="1"/>
    </xf>
    <xf numFmtId="0" fontId="52" fillId="29" borderId="18" xfId="198" applyFont="1" applyFill="1" applyBorder="1" applyAlignment="1">
      <alignment horizontal="center" vertical="center" wrapText="1"/>
    </xf>
    <xf numFmtId="0" fontId="48" fillId="29" borderId="26" xfId="246" applyFont="1" applyFill="1" applyBorder="1" applyAlignment="1">
      <alignment horizontal="center" vertical="center" wrapText="1"/>
    </xf>
    <xf numFmtId="0" fontId="52" fillId="0" borderId="7" xfId="182" applyFont="1" applyBorder="1" applyAlignment="1">
      <alignment vertical="center" wrapText="1"/>
    </xf>
    <xf numFmtId="0" fontId="50" fillId="29" borderId="18" xfId="182" applyFont="1" applyFill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68" fillId="0" borderId="25" xfId="246" applyFont="1" applyBorder="1"/>
    <xf numFmtId="0" fontId="68" fillId="0" borderId="0" xfId="246" applyFont="1"/>
    <xf numFmtId="0" fontId="51" fillId="0" borderId="12" xfId="0" applyFont="1" applyBorder="1" applyAlignment="1">
      <alignment vertical="center" wrapText="1"/>
    </xf>
    <xf numFmtId="0" fontId="62" fillId="0" borderId="0" xfId="182" applyFont="1" applyAlignment="1">
      <alignment shrinkToFit="1"/>
    </xf>
    <xf numFmtId="0" fontId="50" fillId="29" borderId="27" xfId="182" applyFont="1" applyFill="1" applyBorder="1" applyAlignment="1">
      <alignment horizontal="center" vertical="center"/>
    </xf>
    <xf numFmtId="0" fontId="48" fillId="29" borderId="33" xfId="0" applyFont="1" applyFill="1" applyBorder="1" applyAlignment="1">
      <alignment horizontal="center" vertical="center"/>
    </xf>
    <xf numFmtId="0" fontId="48" fillId="29" borderId="34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0" fontId="52" fillId="29" borderId="18" xfId="0" applyFont="1" applyFill="1" applyBorder="1" applyAlignment="1">
      <alignment horizontal="center" vertical="center" wrapText="1"/>
    </xf>
    <xf numFmtId="0" fontId="50" fillId="0" borderId="0" xfId="182" applyFont="1" applyAlignment="1">
      <alignment horizontal="left"/>
    </xf>
    <xf numFmtId="0" fontId="50" fillId="0" borderId="0" xfId="182" applyFont="1" applyAlignment="1">
      <alignment horizontal="left" vertical="top"/>
    </xf>
    <xf numFmtId="0" fontId="50" fillId="0" borderId="0" xfId="189" applyFont="1" applyAlignment="1">
      <alignment horizontal="left"/>
    </xf>
    <xf numFmtId="0" fontId="50" fillId="0" borderId="0" xfId="0" applyFont="1" applyAlignment="1">
      <alignment vertical="top"/>
    </xf>
    <xf numFmtId="0" fontId="50" fillId="29" borderId="8" xfId="182" applyFont="1" applyFill="1" applyBorder="1" applyAlignment="1">
      <alignment horizontal="center" vertical="center" wrapText="1"/>
    </xf>
    <xf numFmtId="0" fontId="50" fillId="29" borderId="23" xfId="190" applyFont="1" applyFill="1" applyBorder="1" applyAlignment="1">
      <alignment vertical="center" wrapText="1"/>
    </xf>
    <xf numFmtId="0" fontId="53" fillId="0" borderId="0" xfId="190" applyFont="1" applyAlignment="1">
      <alignment horizontal="left"/>
    </xf>
    <xf numFmtId="0" fontId="52" fillId="29" borderId="22" xfId="190" applyFont="1" applyFill="1" applyBorder="1" applyAlignment="1">
      <alignment horizontal="center" vertical="center" wrapText="1"/>
    </xf>
    <xf numFmtId="0" fontId="52" fillId="29" borderId="18" xfId="190" applyFont="1" applyFill="1" applyBorder="1" applyAlignment="1">
      <alignment horizontal="center" vertical="center" wrapText="1"/>
    </xf>
    <xf numFmtId="0" fontId="50" fillId="29" borderId="0" xfId="182" applyFont="1" applyFill="1" applyAlignment="1">
      <alignment horizontal="center" vertical="center" wrapText="1"/>
    </xf>
    <xf numFmtId="0" fontId="72" fillId="29" borderId="26" xfId="182" applyFont="1" applyFill="1" applyBorder="1" applyAlignment="1">
      <alignment horizontal="center" vertical="center" wrapText="1"/>
    </xf>
    <xf numFmtId="0" fontId="50" fillId="29" borderId="27" xfId="0" applyFont="1" applyFill="1" applyBorder="1" applyAlignment="1">
      <alignment horizontal="center" vertical="center" wrapText="1"/>
    </xf>
    <xf numFmtId="0" fontId="50" fillId="29" borderId="31" xfId="182" applyFont="1" applyFill="1" applyBorder="1" applyAlignment="1">
      <alignment horizontal="center" vertical="center" wrapText="1"/>
    </xf>
    <xf numFmtId="0" fontId="48" fillId="29" borderId="23" xfId="182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50" fillId="29" borderId="25" xfId="0" applyFont="1" applyFill="1" applyBorder="1" applyAlignment="1">
      <alignment horizontal="center" vertical="center"/>
    </xf>
    <xf numFmtId="0" fontId="50" fillId="0" borderId="0" xfId="242" applyFont="1" applyAlignment="1">
      <alignment horizontal="left" wrapText="1"/>
    </xf>
    <xf numFmtId="0" fontId="50" fillId="29" borderId="35" xfId="242" applyFont="1" applyFill="1" applyBorder="1" applyAlignment="1">
      <alignment horizontal="center" vertical="top" wrapText="1"/>
    </xf>
    <xf numFmtId="0" fontId="50" fillId="29" borderId="25" xfId="242" applyFont="1" applyFill="1" applyBorder="1" applyAlignment="1">
      <alignment horizontal="left" vertical="center" indent="2"/>
    </xf>
    <xf numFmtId="0" fontId="48" fillId="29" borderId="18" xfId="0" applyFont="1" applyFill="1" applyBorder="1" applyAlignment="1">
      <alignment horizontal="center" vertical="center" wrapText="1"/>
    </xf>
    <xf numFmtId="0" fontId="48" fillId="29" borderId="33" xfId="0" applyFont="1" applyFill="1" applyBorder="1" applyAlignment="1">
      <alignment horizontal="center" vertical="center" wrapText="1"/>
    </xf>
    <xf numFmtId="0" fontId="48" fillId="29" borderId="34" xfId="0" applyFont="1" applyFill="1" applyBorder="1" applyAlignment="1">
      <alignment horizontal="center" vertical="center" wrapText="1"/>
    </xf>
    <xf numFmtId="0" fontId="50" fillId="0" borderId="0" xfId="242" applyFont="1" applyAlignment="1">
      <alignment wrapText="1"/>
    </xf>
    <xf numFmtId="0" fontId="50" fillId="29" borderId="25" xfId="242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 wrapText="1"/>
    </xf>
    <xf numFmtId="0" fontId="51" fillId="29" borderId="7" xfId="0" applyFont="1" applyFill="1" applyBorder="1" applyAlignment="1">
      <alignment horizontal="center" vertical="center" wrapText="1"/>
    </xf>
    <xf numFmtId="0" fontId="48" fillId="29" borderId="7" xfId="0" quotePrefix="1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left" vertical="center" wrapText="1" indent="1"/>
    </xf>
    <xf numFmtId="0" fontId="51" fillId="0" borderId="12" xfId="0" applyFont="1" applyBorder="1" applyAlignment="1">
      <alignment horizontal="left" vertical="center" wrapText="1"/>
    </xf>
    <xf numFmtId="0" fontId="48" fillId="28" borderId="2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28" borderId="12" xfId="0" applyFont="1" applyFill="1" applyBorder="1" applyAlignment="1">
      <alignment horizontal="left" vertical="center" wrapText="1" indent="1"/>
    </xf>
    <xf numFmtId="0" fontId="50" fillId="0" borderId="12" xfId="0" applyFont="1" applyBorder="1" applyAlignment="1">
      <alignment horizontal="left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left" vertical="center" wrapText="1" indent="1"/>
    </xf>
    <xf numFmtId="0" fontId="48" fillId="28" borderId="12" xfId="0" applyFont="1" applyFill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 wrapText="1"/>
    </xf>
    <xf numFmtId="0" fontId="51" fillId="0" borderId="7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29" borderId="7" xfId="182" quotePrefix="1" applyFont="1" applyFill="1" applyBorder="1" applyAlignment="1">
      <alignment horizontal="center" vertical="center" wrapText="1"/>
    </xf>
    <xf numFmtId="0" fontId="51" fillId="29" borderId="7" xfId="246" applyFont="1" applyFill="1" applyBorder="1" applyAlignment="1">
      <alignment horizontal="center" vertical="center" wrapText="1"/>
    </xf>
    <xf numFmtId="0" fontId="51" fillId="29" borderId="7" xfId="187" applyFont="1" applyFill="1" applyBorder="1" applyAlignment="1">
      <alignment horizontal="center" vertical="center" wrapText="1"/>
    </xf>
    <xf numFmtId="0" fontId="48" fillId="29" borderId="7" xfId="187" quotePrefix="1" applyFont="1" applyFill="1" applyBorder="1" applyAlignment="1">
      <alignment horizontal="center" vertical="center" wrapText="1"/>
    </xf>
    <xf numFmtId="0" fontId="50" fillId="0" borderId="14" xfId="187" applyFont="1" applyBorder="1" applyAlignment="1">
      <alignment horizontal="left" vertical="center" wrapText="1"/>
    </xf>
    <xf numFmtId="0" fontId="50" fillId="0" borderId="16" xfId="187" applyFont="1" applyBorder="1" applyAlignment="1">
      <alignment horizontal="left" vertical="center" wrapText="1"/>
    </xf>
    <xf numFmtId="0" fontId="48" fillId="0" borderId="12" xfId="187" applyFont="1" applyBorder="1" applyAlignment="1">
      <alignment horizontal="left" vertical="center" wrapText="1" indent="1"/>
    </xf>
    <xf numFmtId="0" fontId="51" fillId="28" borderId="12" xfId="0" applyFont="1" applyFill="1" applyBorder="1" applyAlignment="1">
      <alignment vertical="center" wrapText="1"/>
    </xf>
    <xf numFmtId="0" fontId="51" fillId="28" borderId="12" xfId="0" applyFont="1" applyFill="1" applyBorder="1" applyAlignment="1">
      <alignment horizontal="left" wrapText="1"/>
    </xf>
    <xf numFmtId="0" fontId="50" fillId="0" borderId="12" xfId="187" applyFont="1" applyBorder="1" applyAlignment="1">
      <alignment horizontal="left" vertical="center" wrapText="1"/>
    </xf>
    <xf numFmtId="0" fontId="51" fillId="0" borderId="29" xfId="187" applyFont="1" applyBorder="1" applyAlignment="1">
      <alignment horizontal="left" vertical="center" wrapText="1"/>
    </xf>
    <xf numFmtId="0" fontId="51" fillId="0" borderId="12" xfId="187" applyFont="1" applyBorder="1" applyAlignment="1">
      <alignment horizontal="left" vertical="center" wrapText="1"/>
    </xf>
    <xf numFmtId="0" fontId="51" fillId="0" borderId="29" xfId="0" applyFont="1" applyBorder="1" applyAlignment="1">
      <alignment vertical="center" wrapText="1"/>
    </xf>
    <xf numFmtId="0" fontId="51" fillId="0" borderId="20" xfId="0" quotePrefix="1" applyFont="1" applyBorder="1" applyAlignment="1">
      <alignment vertical="center" wrapText="1"/>
    </xf>
    <xf numFmtId="0" fontId="50" fillId="0" borderId="7" xfId="187" applyFont="1" applyBorder="1" applyAlignment="1">
      <alignment horizontal="left" vertical="center" wrapText="1"/>
    </xf>
    <xf numFmtId="0" fontId="51" fillId="0" borderId="7" xfId="0" applyFont="1" applyBorder="1" applyAlignment="1">
      <alignment vertical="center" wrapText="1"/>
    </xf>
    <xf numFmtId="0" fontId="50" fillId="0" borderId="16" xfId="0" applyFont="1" applyBorder="1" applyAlignment="1">
      <alignment horizontal="left" vertical="center" wrapText="1"/>
    </xf>
    <xf numFmtId="0" fontId="51" fillId="0" borderId="20" xfId="0" applyFont="1" applyBorder="1" applyAlignment="1">
      <alignment vertical="center" wrapText="1"/>
    </xf>
    <xf numFmtId="0" fontId="48" fillId="0" borderId="13" xfId="0" applyFont="1" applyBorder="1" applyAlignment="1">
      <alignment horizontal="left" vertical="center" wrapText="1" indent="2"/>
    </xf>
    <xf numFmtId="0" fontId="50" fillId="0" borderId="7" xfId="0" applyFont="1" applyBorder="1" applyAlignment="1">
      <alignment horizontal="left" vertical="top" wrapText="1"/>
    </xf>
    <xf numFmtId="0" fontId="48" fillId="29" borderId="7" xfId="242" quotePrefix="1" applyFont="1" applyFill="1" applyBorder="1" applyAlignment="1">
      <alignment horizontal="center" vertical="center" wrapText="1"/>
    </xf>
    <xf numFmtId="0" fontId="48" fillId="0" borderId="14" xfId="242" applyFont="1" applyBorder="1" applyAlignment="1">
      <alignment horizontal="left" vertical="center" wrapText="1" indent="1"/>
    </xf>
    <xf numFmtId="0" fontId="51" fillId="0" borderId="14" xfId="0" applyFont="1" applyBorder="1" applyAlignment="1">
      <alignment vertical="center" wrapText="1"/>
    </xf>
    <xf numFmtId="0" fontId="48" fillId="0" borderId="37" xfId="242" applyFont="1" applyBorder="1" applyAlignment="1">
      <alignment horizontal="left" vertical="center" wrapText="1" indent="1"/>
    </xf>
    <xf numFmtId="0" fontId="51" fillId="0" borderId="15" xfId="0" applyFont="1" applyBorder="1" applyAlignment="1">
      <alignment vertical="center" wrapText="1"/>
    </xf>
    <xf numFmtId="0" fontId="48" fillId="29" borderId="18" xfId="242" quotePrefix="1" applyFont="1" applyFill="1" applyBorder="1" applyAlignment="1">
      <alignment horizontal="center" vertical="center" wrapText="1"/>
    </xf>
    <xf numFmtId="0" fontId="48" fillId="0" borderId="22" xfId="242" applyFont="1" applyBorder="1" applyAlignment="1">
      <alignment horizontal="left" vertical="center" wrapText="1" indent="1"/>
    </xf>
    <xf numFmtId="0" fontId="51" fillId="0" borderId="16" xfId="0" applyFont="1" applyBorder="1" applyAlignment="1">
      <alignment vertical="center" wrapText="1"/>
    </xf>
    <xf numFmtId="0" fontId="48" fillId="0" borderId="13" xfId="242" applyFont="1" applyBorder="1" applyAlignment="1">
      <alignment horizontal="left" vertical="center" wrapText="1" indent="3"/>
    </xf>
    <xf numFmtId="0" fontId="51" fillId="0" borderId="13" xfId="0" applyFont="1" applyBorder="1" applyAlignment="1">
      <alignment vertical="center" wrapText="1"/>
    </xf>
    <xf numFmtId="0" fontId="48" fillId="0" borderId="26" xfId="242" applyFont="1" applyBorder="1" applyAlignment="1">
      <alignment horizontal="left" vertical="center" wrapText="1" indent="1"/>
    </xf>
    <xf numFmtId="0" fontId="48" fillId="0" borderId="15" xfId="242" applyFont="1" applyBorder="1" applyAlignment="1">
      <alignment horizontal="left" vertical="center" wrapText="1" indent="3"/>
    </xf>
    <xf numFmtId="0" fontId="48" fillId="0" borderId="54" xfId="242" applyFont="1" applyBorder="1" applyAlignment="1">
      <alignment vertical="center" wrapText="1"/>
    </xf>
    <xf numFmtId="0" fontId="48" fillId="0" borderId="20" xfId="242" applyFont="1" applyBorder="1" applyAlignment="1">
      <alignment vertical="center" wrapText="1"/>
    </xf>
    <xf numFmtId="0" fontId="51" fillId="0" borderId="12" xfId="242" applyFont="1" applyBorder="1" applyAlignment="1">
      <alignment horizontal="left" vertical="center" wrapText="1"/>
    </xf>
    <xf numFmtId="0" fontId="51" fillId="0" borderId="20" xfId="242" quotePrefix="1" applyFont="1" applyBorder="1" applyAlignment="1">
      <alignment horizontal="left" vertical="center" wrapText="1"/>
    </xf>
    <xf numFmtId="0" fontId="50" fillId="0" borderId="37" xfId="242" applyFont="1" applyBorder="1" applyAlignment="1">
      <alignment vertical="center" wrapText="1"/>
    </xf>
    <xf numFmtId="0" fontId="51" fillId="0" borderId="35" xfId="242" quotePrefix="1" applyFont="1" applyBorder="1" applyAlignment="1">
      <alignment horizontal="left" vertical="center" wrapText="1"/>
    </xf>
    <xf numFmtId="0" fontId="50" fillId="0" borderId="8" xfId="242" applyFont="1" applyBorder="1" applyAlignment="1">
      <alignment vertical="center" wrapText="1"/>
    </xf>
    <xf numFmtId="0" fontId="50" fillId="0" borderId="8" xfId="0" applyFont="1" applyBorder="1" applyAlignment="1">
      <alignment vertical="top" wrapText="1"/>
    </xf>
    <xf numFmtId="0" fontId="48" fillId="0" borderId="12" xfId="182" applyFont="1" applyBorder="1" applyAlignment="1">
      <alignment horizontal="left" vertical="center" wrapText="1" indent="1"/>
    </xf>
    <xf numFmtId="0" fontId="51" fillId="28" borderId="12" xfId="0" applyFont="1" applyFill="1" applyBorder="1" applyAlignment="1">
      <alignment horizontal="left" vertical="center" wrapText="1"/>
    </xf>
    <xf numFmtId="0" fontId="50" fillId="0" borderId="12" xfId="182" applyFont="1" applyBorder="1" applyAlignment="1">
      <alignment horizontal="left" vertical="center" wrapText="1"/>
    </xf>
    <xf numFmtId="0" fontId="51" fillId="0" borderId="12" xfId="182" applyFont="1" applyBorder="1" applyAlignment="1">
      <alignment horizontal="left" vertical="center" wrapText="1"/>
    </xf>
    <xf numFmtId="0" fontId="50" fillId="0" borderId="15" xfId="182" applyFont="1" applyBorder="1" applyAlignment="1">
      <alignment horizontal="left" vertical="center" wrapText="1"/>
    </xf>
    <xf numFmtId="0" fontId="50" fillId="0" borderId="7" xfId="182" applyFont="1" applyBorder="1" applyAlignment="1">
      <alignment vertical="center" wrapText="1"/>
    </xf>
    <xf numFmtId="0" fontId="51" fillId="0" borderId="7" xfId="182" applyFont="1" applyBorder="1" applyAlignment="1">
      <alignment horizontal="left" vertical="center" wrapText="1"/>
    </xf>
    <xf numFmtId="0" fontId="50" fillId="0" borderId="7" xfId="182" applyFont="1" applyBorder="1" applyAlignment="1">
      <alignment horizontal="left" vertical="center" wrapText="1"/>
    </xf>
    <xf numFmtId="0" fontId="48" fillId="29" borderId="7" xfId="198" quotePrefix="1" applyFont="1" applyFill="1" applyBorder="1" applyAlignment="1">
      <alignment horizontal="center" vertical="center" wrapText="1"/>
    </xf>
    <xf numFmtId="0" fontId="48" fillId="29" borderId="12" xfId="245" quotePrefix="1" applyFill="1" applyBorder="1" applyAlignment="1">
      <alignment horizontal="center" vertical="center" wrapText="1"/>
    </xf>
    <xf numFmtId="0" fontId="50" fillId="0" borderId="12" xfId="245" applyFont="1" applyBorder="1" applyAlignment="1">
      <alignment vertical="center" wrapText="1"/>
    </xf>
    <xf numFmtId="0" fontId="51" fillId="0" borderId="12" xfId="245" applyFont="1" applyBorder="1" applyAlignment="1">
      <alignment horizontal="left" vertical="center" wrapText="1"/>
    </xf>
    <xf numFmtId="0" fontId="48" fillId="0" borderId="12" xfId="245" applyBorder="1" applyAlignment="1">
      <alignment horizontal="left" vertical="center" wrapText="1" indent="1"/>
    </xf>
    <xf numFmtId="0" fontId="50" fillId="0" borderId="12" xfId="182" applyFont="1" applyBorder="1" applyAlignment="1">
      <alignment vertical="center" wrapText="1"/>
    </xf>
    <xf numFmtId="0" fontId="51" fillId="0" borderId="22" xfId="245" applyFont="1" applyBorder="1" applyAlignment="1">
      <alignment horizontal="left" vertical="center" wrapText="1"/>
    </xf>
    <xf numFmtId="0" fontId="50" fillId="28" borderId="12" xfId="0" applyFont="1" applyFill="1" applyBorder="1" applyAlignment="1">
      <alignment vertical="center" wrapText="1"/>
    </xf>
    <xf numFmtId="0" fontId="51" fillId="0" borderId="12" xfId="182" applyFont="1" applyBorder="1" applyAlignment="1">
      <alignment vertical="center" wrapText="1"/>
    </xf>
    <xf numFmtId="0" fontId="48" fillId="28" borderId="22" xfId="182" applyFont="1" applyFill="1" applyBorder="1" applyAlignment="1">
      <alignment horizontal="left" vertical="center" wrapText="1" indent="1"/>
    </xf>
    <xf numFmtId="0" fontId="51" fillId="28" borderId="22" xfId="182" applyFont="1" applyFill="1" applyBorder="1" applyAlignment="1">
      <alignment vertical="center" wrapText="1"/>
    </xf>
    <xf numFmtId="0" fontId="48" fillId="29" borderId="22" xfId="198" quotePrefix="1" applyFont="1" applyFill="1" applyBorder="1" applyAlignment="1">
      <alignment horizontal="center" vertical="center" wrapText="1"/>
    </xf>
    <xf numFmtId="0" fontId="48" fillId="29" borderId="14" xfId="198" quotePrefix="1" applyFont="1" applyFill="1" applyBorder="1" applyAlignment="1">
      <alignment horizontal="center" vertical="center" wrapText="1"/>
    </xf>
    <xf numFmtId="0" fontId="50" fillId="0" borderId="16" xfId="198" applyFont="1" applyBorder="1" applyAlignment="1">
      <alignment horizontal="left" vertical="center" wrapText="1"/>
    </xf>
    <xf numFmtId="0" fontId="51" fillId="0" borderId="14" xfId="198" applyFont="1" applyBorder="1" applyAlignment="1">
      <alignment vertical="center" wrapText="1"/>
    </xf>
    <xf numFmtId="0" fontId="48" fillId="29" borderId="12" xfId="198" quotePrefix="1" applyFont="1" applyFill="1" applyBorder="1" applyAlignment="1">
      <alignment horizontal="center" vertical="center" wrapText="1"/>
    </xf>
    <xf numFmtId="0" fontId="50" fillId="0" borderId="12" xfId="198" applyFont="1" applyBorder="1" applyAlignment="1">
      <alignment horizontal="left" vertical="center" wrapText="1"/>
    </xf>
    <xf numFmtId="0" fontId="51" fillId="0" borderId="12" xfId="198" applyFont="1" applyBorder="1" applyAlignment="1">
      <alignment vertical="center" wrapText="1"/>
    </xf>
    <xf numFmtId="0" fontId="50" fillId="0" borderId="15" xfId="198" applyFont="1" applyBorder="1" applyAlignment="1">
      <alignment vertical="center" wrapText="1"/>
    </xf>
    <xf numFmtId="0" fontId="51" fillId="0" borderId="15" xfId="198" applyFont="1" applyBorder="1" applyAlignment="1">
      <alignment vertical="center" wrapText="1"/>
    </xf>
    <xf numFmtId="0" fontId="50" fillId="0" borderId="7" xfId="198" applyFont="1" applyBorder="1" applyAlignment="1">
      <alignment horizontal="left" vertical="center" wrapText="1"/>
    </xf>
    <xf numFmtId="0" fontId="51" fillId="0" borderId="7" xfId="198" applyFont="1" applyBorder="1" applyAlignment="1">
      <alignment vertical="center" wrapText="1"/>
    </xf>
    <xf numFmtId="0" fontId="50" fillId="29" borderId="7" xfId="198" applyFont="1" applyFill="1" applyBorder="1" applyAlignment="1">
      <alignment horizontal="center" vertical="center" wrapText="1"/>
    </xf>
    <xf numFmtId="0" fontId="50" fillId="28" borderId="12" xfId="182" applyFont="1" applyFill="1" applyBorder="1" applyAlignment="1">
      <alignment horizontal="left" vertical="center" wrapText="1"/>
    </xf>
    <xf numFmtId="0" fontId="48" fillId="29" borderId="13" xfId="198" quotePrefix="1" applyFont="1" applyFill="1" applyBorder="1" applyAlignment="1">
      <alignment horizontal="center" vertical="center" wrapText="1"/>
    </xf>
    <xf numFmtId="0" fontId="51" fillId="28" borderId="12" xfId="182" applyFont="1" applyFill="1" applyBorder="1" applyAlignment="1">
      <alignment horizontal="left" vertical="center" wrapText="1"/>
    </xf>
    <xf numFmtId="0" fontId="50" fillId="28" borderId="7" xfId="182" applyFont="1" applyFill="1" applyBorder="1" applyAlignment="1">
      <alignment horizontal="left" vertical="center" wrapText="1"/>
    </xf>
    <xf numFmtId="0" fontId="51" fillId="28" borderId="7" xfId="182" applyFont="1" applyFill="1" applyBorder="1" applyAlignment="1">
      <alignment horizontal="left" vertical="center" wrapText="1"/>
    </xf>
    <xf numFmtId="0" fontId="48" fillId="29" borderId="42" xfId="198" quotePrefix="1" applyFont="1" applyFill="1" applyBorder="1" applyAlignment="1">
      <alignment horizontal="center" vertical="center" wrapText="1"/>
    </xf>
    <xf numFmtId="0" fontId="50" fillId="0" borderId="27" xfId="182" applyFont="1" applyBorder="1" applyAlignment="1">
      <alignment horizontal="left" vertical="center" wrapText="1"/>
    </xf>
    <xf numFmtId="0" fontId="51" fillId="0" borderId="7" xfId="198" applyFont="1" applyBorder="1" applyAlignment="1">
      <alignment horizontal="left" vertical="center" wrapText="1"/>
    </xf>
    <xf numFmtId="0" fontId="51" fillId="0" borderId="14" xfId="198" applyFont="1" applyBorder="1" applyAlignment="1">
      <alignment wrapText="1"/>
    </xf>
    <xf numFmtId="0" fontId="51" fillId="0" borderId="12" xfId="198" applyFont="1" applyBorder="1" applyAlignment="1">
      <alignment wrapText="1"/>
    </xf>
    <xf numFmtId="0" fontId="51" fillId="29" borderId="7" xfId="198" applyFont="1" applyFill="1" applyBorder="1" applyAlignment="1">
      <alignment horizontal="center" vertical="center" wrapText="1"/>
    </xf>
    <xf numFmtId="0" fontId="51" fillId="28" borderId="16" xfId="182" applyFont="1" applyFill="1" applyBorder="1" applyAlignment="1">
      <alignment horizontal="left" vertical="center" wrapText="1"/>
    </xf>
    <xf numFmtId="0" fontId="51" fillId="0" borderId="12" xfId="182" applyFont="1" applyBorder="1" applyAlignment="1">
      <alignment wrapText="1"/>
    </xf>
    <xf numFmtId="0" fontId="50" fillId="28" borderId="7" xfId="198" applyFont="1" applyFill="1" applyBorder="1" applyAlignment="1">
      <alignment vertical="center" wrapText="1"/>
    </xf>
    <xf numFmtId="0" fontId="51" fillId="28" borderId="7" xfId="198" applyFont="1" applyFill="1" applyBorder="1" applyAlignment="1">
      <alignment horizontal="left" vertical="center" wrapText="1"/>
    </xf>
    <xf numFmtId="0" fontId="50" fillId="29" borderId="7" xfId="198" applyFont="1" applyFill="1" applyBorder="1" applyAlignment="1">
      <alignment horizontal="center" vertical="top" wrapText="1"/>
    </xf>
    <xf numFmtId="0" fontId="51" fillId="29" borderId="13" xfId="198" applyFont="1" applyFill="1" applyBorder="1" applyAlignment="1">
      <alignment horizontal="center" vertical="center" wrapText="1"/>
    </xf>
    <xf numFmtId="0" fontId="48" fillId="29" borderId="7" xfId="198" quotePrefix="1" applyFont="1" applyFill="1" applyBorder="1" applyAlignment="1">
      <alignment horizontal="center" vertical="top" wrapText="1"/>
    </xf>
    <xf numFmtId="0" fontId="50" fillId="0" borderId="14" xfId="198" applyFont="1" applyBorder="1" applyAlignment="1">
      <alignment vertical="center" wrapText="1"/>
    </xf>
    <xf numFmtId="0" fontId="48" fillId="0" borderId="12" xfId="198" applyFont="1" applyBorder="1" applyAlignment="1">
      <alignment horizontal="left" vertical="top" wrapText="1" indent="1"/>
    </xf>
    <xf numFmtId="0" fontId="48" fillId="0" borderId="12" xfId="182" applyFont="1" applyBorder="1" applyAlignment="1">
      <alignment horizontal="left" wrapText="1" indent="1"/>
    </xf>
    <xf numFmtId="164" fontId="50" fillId="29" borderId="7" xfId="176" applyFont="1" applyFill="1" applyBorder="1" applyAlignment="1">
      <alignment horizontal="center" vertical="center" wrapText="1"/>
    </xf>
    <xf numFmtId="0" fontId="50" fillId="29" borderId="26" xfId="182" applyFont="1" applyFill="1" applyBorder="1" applyAlignment="1">
      <alignment horizontal="center" vertical="center" wrapText="1"/>
    </xf>
    <xf numFmtId="0" fontId="54" fillId="29" borderId="7" xfId="182" applyFont="1" applyFill="1" applyBorder="1" applyAlignment="1">
      <alignment horizontal="center" vertical="center" wrapText="1"/>
    </xf>
    <xf numFmtId="0" fontId="48" fillId="29" borderId="26" xfId="182" quotePrefix="1" applyFont="1" applyFill="1" applyBorder="1" applyAlignment="1">
      <alignment horizontal="center" vertical="center" wrapText="1"/>
    </xf>
    <xf numFmtId="0" fontId="48" fillId="29" borderId="35" xfId="182" quotePrefix="1" applyFont="1" applyFill="1" applyBorder="1" applyAlignment="1">
      <alignment horizontal="center" vertical="center" wrapText="1"/>
    </xf>
    <xf numFmtId="0" fontId="48" fillId="29" borderId="22" xfId="182" quotePrefix="1" applyFont="1" applyFill="1" applyBorder="1" applyAlignment="1">
      <alignment horizontal="center" vertical="center" wrapText="1"/>
    </xf>
    <xf numFmtId="0" fontId="50" fillId="28" borderId="16" xfId="0" applyFont="1" applyFill="1" applyBorder="1" applyAlignment="1">
      <alignment horizontal="left" vertical="center" wrapText="1"/>
    </xf>
    <xf numFmtId="0" fontId="50" fillId="0" borderId="7" xfId="182" applyFont="1" applyBorder="1" applyAlignment="1">
      <alignment vertical="top" wrapText="1"/>
    </xf>
    <xf numFmtId="0" fontId="51" fillId="0" borderId="7" xfId="182" applyFont="1" applyBorder="1" applyAlignment="1">
      <alignment vertical="top" wrapText="1"/>
    </xf>
    <xf numFmtId="0" fontId="48" fillId="29" borderId="26" xfId="0" quotePrefix="1" applyFont="1" applyFill="1" applyBorder="1" applyAlignment="1">
      <alignment horizontal="center" vertical="center" wrapText="1"/>
    </xf>
    <xf numFmtId="0" fontId="48" fillId="29" borderId="27" xfId="0" quotePrefix="1" applyFont="1" applyFill="1" applyBorder="1" applyAlignment="1">
      <alignment horizontal="center" vertical="center" wrapText="1"/>
    </xf>
    <xf numFmtId="0" fontId="48" fillId="29" borderId="31" xfId="0" quotePrefix="1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/>
    </xf>
    <xf numFmtId="0" fontId="50" fillId="29" borderId="27" xfId="0" applyFont="1" applyFill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 wrapText="1"/>
    </xf>
    <xf numFmtId="0" fontId="50" fillId="29" borderId="34" xfId="182" applyFont="1" applyFill="1" applyBorder="1" applyAlignment="1">
      <alignment horizontal="center" vertical="top" wrapText="1"/>
    </xf>
    <xf numFmtId="0" fontId="48" fillId="29" borderId="17" xfId="182" applyFont="1" applyFill="1" applyBorder="1"/>
    <xf numFmtId="0" fontId="51" fillId="29" borderId="26" xfId="182" applyFont="1" applyFill="1" applyBorder="1" applyAlignment="1">
      <alignment horizontal="center" vertical="center" wrapText="1"/>
    </xf>
    <xf numFmtId="0" fontId="48" fillId="29" borderId="7" xfId="189" quotePrefix="1" applyFont="1" applyFill="1" applyBorder="1" applyAlignment="1">
      <alignment horizontal="center" vertical="center" wrapText="1"/>
    </xf>
    <xf numFmtId="0" fontId="48" fillId="29" borderId="12" xfId="182" quotePrefix="1" applyFont="1" applyFill="1" applyBorder="1" applyAlignment="1">
      <alignment horizontal="center" vertical="center" wrapText="1"/>
    </xf>
    <xf numFmtId="0" fontId="50" fillId="0" borderId="12" xfId="182" applyFont="1" applyBorder="1" applyAlignment="1">
      <alignment horizontal="justify" vertical="center" wrapText="1"/>
    </xf>
    <xf numFmtId="0" fontId="51" fillId="0" borderId="12" xfId="182" applyFont="1" applyBorder="1" applyAlignment="1">
      <alignment horizontal="justify" vertical="center" wrapText="1"/>
    </xf>
    <xf numFmtId="0" fontId="48" fillId="29" borderId="13" xfId="182" quotePrefix="1" applyFont="1" applyFill="1" applyBorder="1" applyAlignment="1">
      <alignment horizontal="center" vertical="center" wrapText="1"/>
    </xf>
    <xf numFmtId="0" fontId="51" fillId="0" borderId="15" xfId="182" applyFont="1" applyBorder="1" applyAlignment="1">
      <alignment horizontal="justify" vertical="center" wrapText="1"/>
    </xf>
    <xf numFmtId="0" fontId="70" fillId="0" borderId="12" xfId="182" applyFont="1" applyBorder="1" applyAlignment="1">
      <alignment horizontal="justify" vertical="center" wrapText="1"/>
    </xf>
    <xf numFmtId="0" fontId="72" fillId="0" borderId="7" xfId="182" applyFont="1" applyBorder="1" applyAlignment="1">
      <alignment vertical="center" wrapText="1"/>
    </xf>
    <xf numFmtId="0" fontId="48" fillId="29" borderId="25" xfId="182" applyFont="1" applyFill="1" applyBorder="1"/>
    <xf numFmtId="0" fontId="51" fillId="29" borderId="7" xfId="189" applyFont="1" applyFill="1" applyBorder="1" applyAlignment="1">
      <alignment horizontal="center" vertical="center" wrapText="1"/>
    </xf>
    <xf numFmtId="0" fontId="51" fillId="29" borderId="18" xfId="189" applyFont="1" applyFill="1" applyBorder="1" applyAlignment="1">
      <alignment horizontal="center" vertical="center" wrapText="1"/>
    </xf>
    <xf numFmtId="0" fontId="48" fillId="0" borderId="24" xfId="182" applyFont="1" applyBorder="1" applyAlignment="1">
      <alignment horizontal="left" vertical="center" wrapText="1" indent="1"/>
    </xf>
    <xf numFmtId="0" fontId="51" fillId="0" borderId="20" xfId="190" applyFont="1" applyBorder="1" applyAlignment="1">
      <alignment horizontal="left" vertical="center" wrapText="1" indent="2"/>
    </xf>
    <xf numFmtId="0" fontId="51" fillId="0" borderId="13" xfId="182" applyFont="1" applyBorder="1" applyAlignment="1">
      <alignment horizontal="left" vertical="center" wrapText="1"/>
    </xf>
    <xf numFmtId="0" fontId="51" fillId="0" borderId="20" xfId="182" applyFont="1" applyBorder="1" applyAlignment="1">
      <alignment horizontal="left" vertical="center" wrapText="1" indent="2"/>
    </xf>
    <xf numFmtId="0" fontId="48" fillId="0" borderId="20" xfId="182" applyFont="1" applyBorder="1" applyAlignment="1">
      <alignment horizontal="left" vertical="center" wrapText="1" indent="1"/>
    </xf>
    <xf numFmtId="0" fontId="51" fillId="0" borderId="29" xfId="182" applyFont="1" applyBorder="1" applyAlignment="1">
      <alignment horizontal="left" vertical="center" wrapText="1" indent="2"/>
    </xf>
    <xf numFmtId="0" fontId="50" fillId="0" borderId="8" xfId="182" applyFont="1" applyBorder="1" applyAlignment="1">
      <alignment vertical="center" wrapText="1"/>
    </xf>
    <xf numFmtId="0" fontId="48" fillId="0" borderId="7" xfId="0" applyFont="1" applyBorder="1"/>
    <xf numFmtId="0" fontId="50" fillId="0" borderId="8" xfId="182" applyFont="1" applyBorder="1" applyAlignment="1">
      <alignment horizontal="left" vertical="center" wrapText="1"/>
    </xf>
    <xf numFmtId="0" fontId="48" fillId="0" borderId="20" xfId="182" applyFont="1" applyBorder="1" applyAlignment="1">
      <alignment vertical="center" wrapText="1"/>
    </xf>
    <xf numFmtId="0" fontId="50" fillId="0" borderId="33" xfId="182" applyFont="1" applyBorder="1" applyAlignment="1">
      <alignment vertical="center" wrapText="1"/>
    </xf>
    <xf numFmtId="0" fontId="48" fillId="0" borderId="42" xfId="182" applyFont="1" applyBorder="1" applyAlignment="1">
      <alignment horizontal="left" vertical="center" wrapText="1" indent="1"/>
    </xf>
    <xf numFmtId="0" fontId="48" fillId="0" borderId="35" xfId="182" applyFont="1" applyBorder="1" applyAlignment="1">
      <alignment horizontal="left" vertical="center" wrapText="1" indent="2"/>
    </xf>
    <xf numFmtId="0" fontId="48" fillId="0" borderId="35" xfId="182" applyFont="1" applyBorder="1" applyAlignment="1">
      <alignment horizontal="left" vertical="center" wrapText="1" indent="1"/>
    </xf>
    <xf numFmtId="0" fontId="48" fillId="30" borderId="7" xfId="189" quotePrefix="1" applyFont="1" applyFill="1" applyBorder="1" applyAlignment="1">
      <alignment horizontal="center" vertical="center" wrapText="1"/>
    </xf>
    <xf numFmtId="0" fontId="50" fillId="0" borderId="21" xfId="182" applyFont="1" applyBorder="1" applyAlignment="1">
      <alignment horizontal="left" vertical="top" wrapText="1"/>
    </xf>
    <xf numFmtId="0" fontId="48" fillId="29" borderId="14" xfId="182" quotePrefix="1" applyFont="1" applyFill="1" applyBorder="1" applyAlignment="1">
      <alignment horizontal="center" vertical="center" wrapText="1"/>
    </xf>
    <xf numFmtId="0" fontId="48" fillId="0" borderId="19" xfId="190" applyFont="1" applyBorder="1" applyAlignment="1">
      <alignment horizontal="justify" vertical="top" wrapText="1"/>
    </xf>
    <xf numFmtId="0" fontId="51" fillId="0" borderId="12" xfId="190" applyFont="1" applyBorder="1" applyAlignment="1">
      <alignment horizontal="justify" vertical="center" wrapText="1"/>
    </xf>
    <xf numFmtId="0" fontId="48" fillId="0" borderId="21" xfId="190" applyFont="1" applyBorder="1" applyAlignment="1">
      <alignment horizontal="justify" vertical="top" wrapText="1"/>
    </xf>
    <xf numFmtId="0" fontId="48" fillId="29" borderId="15" xfId="182" quotePrefix="1" applyFont="1" applyFill="1" applyBorder="1" applyAlignment="1">
      <alignment horizontal="center" vertical="center" wrapText="1"/>
    </xf>
    <xf numFmtId="0" fontId="48" fillId="0" borderId="28" xfId="190" applyFont="1" applyBorder="1" applyAlignment="1">
      <alignment horizontal="justify" vertical="top" wrapText="1"/>
    </xf>
    <xf numFmtId="0" fontId="51" fillId="0" borderId="15" xfId="182" applyFont="1" applyBorder="1" applyAlignment="1">
      <alignment horizontal="left" vertical="center" wrapText="1"/>
    </xf>
    <xf numFmtId="0" fontId="48" fillId="29" borderId="7" xfId="182" applyFont="1" applyFill="1" applyBorder="1" applyAlignment="1">
      <alignment horizontal="center" vertical="center" wrapText="1"/>
    </xf>
    <xf numFmtId="0" fontId="50" fillId="0" borderId="27" xfId="182" applyFont="1" applyBorder="1" applyAlignment="1">
      <alignment horizontal="left" wrapText="1"/>
    </xf>
    <xf numFmtId="0" fontId="50" fillId="0" borderId="27" xfId="182" applyFont="1" applyBorder="1" applyAlignment="1">
      <alignment horizontal="left" vertical="top" wrapText="1"/>
    </xf>
    <xf numFmtId="0" fontId="48" fillId="0" borderId="30" xfId="190" applyFont="1" applyBorder="1" applyAlignment="1">
      <alignment horizontal="justify" vertical="top" wrapText="1"/>
    </xf>
    <xf numFmtId="0" fontId="51" fillId="0" borderId="15" xfId="190" applyFont="1" applyBorder="1" applyAlignment="1">
      <alignment horizontal="justify" vertical="center" wrapText="1"/>
    </xf>
    <xf numFmtId="0" fontId="50" fillId="29" borderId="7" xfId="190" applyFont="1" applyFill="1" applyBorder="1" applyAlignment="1">
      <alignment horizontal="center" vertical="center" wrapText="1"/>
    </xf>
    <xf numFmtId="0" fontId="51" fillId="29" borderId="7" xfId="190" applyFont="1" applyFill="1" applyBorder="1" applyAlignment="1">
      <alignment horizontal="center" vertical="center" wrapText="1"/>
    </xf>
    <xf numFmtId="0" fontId="48" fillId="29" borderId="7" xfId="190" quotePrefix="1" applyFont="1" applyFill="1" applyBorder="1" applyAlignment="1">
      <alignment horizontal="center"/>
    </xf>
    <xf numFmtId="0" fontId="50" fillId="0" borderId="14" xfId="190" applyFont="1" applyBorder="1" applyAlignment="1">
      <alignment vertical="center" wrapText="1"/>
    </xf>
    <xf numFmtId="0" fontId="51" fillId="0" borderId="14" xfId="190" applyFont="1" applyBorder="1" applyAlignment="1">
      <alignment vertical="center" wrapText="1"/>
    </xf>
    <xf numFmtId="0" fontId="48" fillId="0" borderId="12" xfId="190" applyFont="1" applyBorder="1" applyAlignment="1">
      <alignment vertical="top" wrapText="1"/>
    </xf>
    <xf numFmtId="0" fontId="51" fillId="0" borderId="12" xfId="190" applyFont="1" applyBorder="1" applyAlignment="1">
      <alignment vertical="center" wrapText="1"/>
    </xf>
    <xf numFmtId="0" fontId="50" fillId="0" borderId="12" xfId="190" applyFont="1" applyBorder="1" applyAlignment="1">
      <alignment vertical="center" wrapText="1"/>
    </xf>
    <xf numFmtId="0" fontId="48" fillId="0" borderId="15" xfId="190" applyFont="1" applyBorder="1" applyAlignment="1">
      <alignment vertical="top" wrapText="1"/>
    </xf>
    <xf numFmtId="0" fontId="51" fillId="0" borderId="15" xfId="190" applyFont="1" applyBorder="1" applyAlignment="1">
      <alignment vertical="center" wrapText="1"/>
    </xf>
    <xf numFmtId="0" fontId="50" fillId="29" borderId="27" xfId="190" applyFont="1" applyFill="1" applyBorder="1" applyAlignment="1">
      <alignment horizontal="center" vertical="center" wrapText="1"/>
    </xf>
    <xf numFmtId="0" fontId="51" fillId="29" borderId="26" xfId="190" applyFont="1" applyFill="1" applyBorder="1" applyAlignment="1">
      <alignment horizontal="center" vertical="center" wrapText="1"/>
    </xf>
    <xf numFmtId="0" fontId="48" fillId="29" borderId="26" xfId="190" quotePrefix="1" applyFont="1" applyFill="1" applyBorder="1" applyAlignment="1">
      <alignment horizontal="center" vertical="center" wrapText="1"/>
    </xf>
    <xf numFmtId="0" fontId="50" fillId="0" borderId="14" xfId="190" applyFont="1" applyBorder="1" applyAlignment="1">
      <alignment horizontal="justify" vertical="top" wrapText="1"/>
    </xf>
    <xf numFmtId="0" fontId="51" fillId="0" borderId="14" xfId="190" applyFont="1" applyBorder="1" applyAlignment="1">
      <alignment horizontal="justify" vertical="center" wrapText="1"/>
    </xf>
    <xf numFmtId="0" fontId="48" fillId="0" borderId="12" xfId="190" applyFont="1" applyBorder="1" applyAlignment="1">
      <alignment horizontal="left" vertical="top" wrapText="1" indent="1"/>
    </xf>
    <xf numFmtId="0" fontId="50" fillId="0" borderId="12" xfId="190" applyFont="1" applyBorder="1" applyAlignment="1">
      <alignment horizontal="justify" vertical="top" wrapText="1"/>
    </xf>
    <xf numFmtId="0" fontId="50" fillId="28" borderId="13" xfId="190" applyFont="1" applyFill="1" applyBorder="1" applyAlignment="1">
      <alignment vertical="center" wrapText="1"/>
    </xf>
    <xf numFmtId="0" fontId="50" fillId="0" borderId="7" xfId="190" applyFont="1" applyBorder="1" applyAlignment="1">
      <alignment vertical="center" wrapText="1"/>
    </xf>
    <xf numFmtId="0" fontId="51" fillId="0" borderId="7" xfId="190" applyFont="1" applyBorder="1" applyAlignment="1">
      <alignment vertical="center" wrapText="1"/>
    </xf>
    <xf numFmtId="0" fontId="48" fillId="0" borderId="16" xfId="190" applyFont="1" applyBorder="1" applyAlignment="1">
      <alignment horizontal="left" vertical="top" wrapText="1" indent="1"/>
    </xf>
    <xf numFmtId="0" fontId="48" fillId="0" borderId="14" xfId="190" applyFont="1" applyBorder="1" applyAlignment="1">
      <alignment vertical="center"/>
    </xf>
    <xf numFmtId="0" fontId="48" fillId="0" borderId="12" xfId="190" applyFont="1" applyBorder="1" applyAlignment="1">
      <alignment vertical="center" wrapText="1"/>
    </xf>
    <xf numFmtId="0" fontId="48" fillId="0" borderId="15" xfId="190" applyFont="1" applyBorder="1" applyAlignment="1">
      <alignment vertical="center"/>
    </xf>
    <xf numFmtId="0" fontId="51" fillId="28" borderId="15" xfId="190" applyFont="1" applyFill="1" applyBorder="1" applyAlignment="1">
      <alignment vertical="center" wrapText="1"/>
    </xf>
    <xf numFmtId="0" fontId="51" fillId="29" borderId="27" xfId="190" applyFont="1" applyFill="1" applyBorder="1" applyAlignment="1">
      <alignment horizontal="center" vertical="center" wrapText="1"/>
    </xf>
    <xf numFmtId="0" fontId="48" fillId="29" borderId="31" xfId="190" quotePrefix="1" applyFont="1" applyFill="1" applyBorder="1" applyAlignment="1">
      <alignment horizontal="center" vertical="center" wrapText="1"/>
    </xf>
    <xf numFmtId="0" fontId="48" fillId="29" borderId="16" xfId="0" quotePrefix="1" applyFont="1" applyFill="1" applyBorder="1" applyAlignment="1">
      <alignment horizontal="center" vertical="center" wrapText="1"/>
    </xf>
    <xf numFmtId="0" fontId="48" fillId="29" borderId="12" xfId="0" quotePrefix="1" applyFont="1" applyFill="1" applyBorder="1" applyAlignment="1">
      <alignment horizontal="center" vertical="center" wrapText="1"/>
    </xf>
    <xf numFmtId="0" fontId="48" fillId="0" borderId="12" xfId="190" applyFont="1" applyBorder="1" applyAlignment="1">
      <alignment horizontal="justify" vertical="top" wrapText="1"/>
    </xf>
    <xf numFmtId="0" fontId="48" fillId="0" borderId="12" xfId="190" applyFont="1" applyBorder="1" applyAlignment="1">
      <alignment horizontal="justify" vertical="center" wrapText="1"/>
    </xf>
    <xf numFmtId="0" fontId="50" fillId="0" borderId="7" xfId="190" applyFont="1" applyBorder="1" applyAlignment="1">
      <alignment horizontal="left" vertical="center"/>
    </xf>
    <xf numFmtId="0" fontId="51" fillId="0" borderId="27" xfId="190" applyFont="1" applyBorder="1" applyAlignment="1">
      <alignment horizontal="left" vertical="center" wrapText="1"/>
    </xf>
    <xf numFmtId="0" fontId="48" fillId="0" borderId="14" xfId="190" applyFont="1" applyBorder="1" applyAlignment="1">
      <alignment vertical="center" wrapText="1"/>
    </xf>
    <xf numFmtId="0" fontId="48" fillId="28" borderId="15" xfId="190" applyFont="1" applyFill="1" applyBorder="1" applyAlignment="1">
      <alignment vertical="center"/>
    </xf>
    <xf numFmtId="0" fontId="48" fillId="29" borderId="7" xfId="0" quotePrefix="1" applyFont="1" applyFill="1" applyBorder="1" applyAlignment="1">
      <alignment horizontal="center" wrapText="1"/>
    </xf>
    <xf numFmtId="0" fontId="48" fillId="27" borderId="12" xfId="190" applyFont="1" applyFill="1" applyBorder="1" applyAlignment="1">
      <alignment horizontal="left" vertical="center" wrapText="1" indent="1"/>
    </xf>
    <xf numFmtId="0" fontId="48" fillId="0" borderId="12" xfId="190" applyFont="1" applyBorder="1" applyAlignment="1">
      <alignment horizontal="left" vertical="center" wrapText="1" indent="1"/>
    </xf>
    <xf numFmtId="0" fontId="48" fillId="27" borderId="13" xfId="0" applyFont="1" applyFill="1" applyBorder="1" applyAlignment="1">
      <alignment horizontal="left" vertical="center" wrapText="1" indent="1"/>
    </xf>
    <xf numFmtId="0" fontId="48" fillId="28" borderId="12" xfId="182" applyFont="1" applyFill="1" applyBorder="1" applyAlignment="1">
      <alignment horizontal="left" vertical="center" wrapText="1" indent="1"/>
    </xf>
    <xf numFmtId="0" fontId="48" fillId="27" borderId="15" xfId="182" applyFont="1" applyFill="1" applyBorder="1" applyAlignment="1">
      <alignment horizontal="left" vertical="center" wrapText="1" indent="1"/>
    </xf>
    <xf numFmtId="0" fontId="48" fillId="0" borderId="12" xfId="182" applyFont="1" applyBorder="1" applyAlignment="1">
      <alignment horizontal="left" vertical="center" wrapText="1"/>
    </xf>
    <xf numFmtId="0" fontId="50" fillId="28" borderId="16" xfId="0" applyFont="1" applyFill="1" applyBorder="1" applyAlignment="1">
      <alignment vertical="center" wrapText="1"/>
    </xf>
    <xf numFmtId="0" fontId="51" fillId="28" borderId="16" xfId="0" applyFont="1" applyFill="1" applyBorder="1" applyAlignment="1">
      <alignment horizontal="left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28" borderId="7" xfId="0" applyFont="1" applyFill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50" fillId="27" borderId="12" xfId="0" applyFont="1" applyFill="1" applyBorder="1" applyAlignment="1">
      <alignment vertical="center" wrapText="1"/>
    </xf>
    <xf numFmtId="0" fontId="51" fillId="27" borderId="12" xfId="0" applyFont="1" applyFill="1" applyBorder="1" applyAlignment="1">
      <alignment horizontal="left" vertical="center" wrapText="1" indent="2"/>
    </xf>
    <xf numFmtId="0" fontId="51" fillId="28" borderId="12" xfId="0" applyFont="1" applyFill="1" applyBorder="1" applyAlignment="1">
      <alignment horizontal="left" vertical="center" wrapText="1" indent="2"/>
    </xf>
    <xf numFmtId="0" fontId="50" fillId="28" borderId="13" xfId="0" applyFont="1" applyFill="1" applyBorder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51" fillId="28" borderId="15" xfId="0" applyFont="1" applyFill="1" applyBorder="1" applyAlignment="1">
      <alignment vertical="center" wrapText="1"/>
    </xf>
    <xf numFmtId="0" fontId="50" fillId="0" borderId="7" xfId="0" applyFont="1" applyBorder="1" applyAlignment="1">
      <alignment vertical="center" wrapText="1"/>
    </xf>
    <xf numFmtId="0" fontId="48" fillId="0" borderId="16" xfId="182" applyFont="1" applyBorder="1" applyAlignment="1">
      <alignment horizontal="left" vertical="center" wrapText="1"/>
    </xf>
    <xf numFmtId="0" fontId="48" fillId="0" borderId="13" xfId="182" applyFont="1" applyBorder="1" applyAlignment="1">
      <alignment horizontal="left" vertical="center" wrapText="1"/>
    </xf>
    <xf numFmtId="0" fontId="48" fillId="0" borderId="14" xfId="182" applyFont="1" applyBorder="1" applyAlignment="1">
      <alignment horizontal="left" vertical="center" wrapText="1"/>
    </xf>
    <xf numFmtId="0" fontId="48" fillId="0" borderId="15" xfId="182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0" fontId="50" fillId="29" borderId="36" xfId="182" applyFont="1" applyFill="1" applyBorder="1" applyAlignment="1">
      <alignment horizontal="center" vertical="top"/>
    </xf>
    <xf numFmtId="0" fontId="68" fillId="29" borderId="35" xfId="182" applyFont="1" applyFill="1" applyBorder="1" applyAlignment="1">
      <alignment horizontal="center" vertical="center" wrapText="1"/>
    </xf>
    <xf numFmtId="0" fontId="68" fillId="29" borderId="27" xfId="182" applyFont="1" applyFill="1" applyBorder="1" applyAlignment="1">
      <alignment horizontal="center" vertical="center" wrapText="1"/>
    </xf>
    <xf numFmtId="0" fontId="68" fillId="29" borderId="7" xfId="182" applyFont="1" applyFill="1" applyBorder="1" applyAlignment="1">
      <alignment horizontal="center" vertical="center" wrapText="1"/>
    </xf>
    <xf numFmtId="0" fontId="51" fillId="29" borderId="27" xfId="189" applyFont="1" applyFill="1" applyBorder="1" applyAlignment="1">
      <alignment horizontal="center" vertical="center" wrapText="1"/>
    </xf>
    <xf numFmtId="0" fontId="48" fillId="29" borderId="31" xfId="189" quotePrefix="1" applyFont="1" applyFill="1" applyBorder="1" applyAlignment="1">
      <alignment horizontal="center" vertical="center" wrapText="1"/>
    </xf>
    <xf numFmtId="0" fontId="50" fillId="0" borderId="14" xfId="182" applyFont="1" applyBorder="1" applyAlignment="1">
      <alignment horizontal="left" vertical="center" wrapText="1"/>
    </xf>
    <xf numFmtId="0" fontId="51" fillId="29" borderId="7" xfId="182" applyFont="1" applyFill="1" applyBorder="1" applyAlignment="1">
      <alignment horizontal="center" vertical="top" wrapText="1"/>
    </xf>
    <xf numFmtId="0" fontId="50" fillId="29" borderId="31" xfId="182" applyFont="1" applyFill="1" applyBorder="1" applyAlignment="1">
      <alignment horizontal="center" vertical="center"/>
    </xf>
    <xf numFmtId="0" fontId="48" fillId="0" borderId="15" xfId="182" applyFont="1" applyBorder="1" applyAlignment="1">
      <alignment horizontal="left" vertical="center" wrapText="1" indent="1"/>
    </xf>
    <xf numFmtId="0" fontId="50" fillId="0" borderId="14" xfId="182" applyFont="1" applyBorder="1" applyAlignment="1">
      <alignment vertical="center" wrapText="1"/>
    </xf>
    <xf numFmtId="0" fontId="48" fillId="0" borderId="13" xfId="182" applyFont="1" applyBorder="1" applyAlignment="1">
      <alignment horizontal="justify" wrapText="1"/>
    </xf>
    <xf numFmtId="0" fontId="51" fillId="29" borderId="26" xfId="0" applyFont="1" applyFill="1" applyBorder="1" applyAlignment="1">
      <alignment horizontal="center" vertical="top" wrapText="1"/>
    </xf>
    <xf numFmtId="0" fontId="50" fillId="27" borderId="12" xfId="182" applyFont="1" applyFill="1" applyBorder="1" applyAlignment="1">
      <alignment vertical="center" wrapText="1"/>
    </xf>
    <xf numFmtId="0" fontId="51" fillId="28" borderId="7" xfId="0" applyFont="1" applyFill="1" applyBorder="1" applyAlignment="1">
      <alignment horizontal="left" vertical="center" wrapText="1"/>
    </xf>
    <xf numFmtId="0" fontId="50" fillId="0" borderId="26" xfId="182" applyFont="1" applyBorder="1" applyAlignment="1">
      <alignment vertical="center" wrapText="1"/>
    </xf>
    <xf numFmtId="0" fontId="48" fillId="0" borderId="26" xfId="0" applyFont="1" applyBorder="1" applyAlignment="1">
      <alignment horizontal="center" wrapText="1"/>
    </xf>
    <xf numFmtId="0" fontId="50" fillId="0" borderId="18" xfId="0" applyFont="1" applyBorder="1" applyAlignment="1">
      <alignment vertical="center" wrapText="1"/>
    </xf>
    <xf numFmtId="0" fontId="50" fillId="0" borderId="7" xfId="182" applyFont="1" applyBorder="1" applyAlignment="1">
      <alignment horizontal="justify" vertical="center" wrapText="1"/>
    </xf>
    <xf numFmtId="0" fontId="48" fillId="0" borderId="16" xfId="182" applyFont="1" applyBorder="1" applyAlignment="1">
      <alignment horizontal="left" vertical="center" wrapText="1" indent="1"/>
    </xf>
    <xf numFmtId="0" fontId="51" fillId="0" borderId="12" xfId="0" applyFont="1" applyBorder="1" applyAlignment="1">
      <alignment horizontal="left" vertical="center" wrapText="1" indent="2"/>
    </xf>
    <xf numFmtId="0" fontId="48" fillId="0" borderId="22" xfId="182" applyFont="1" applyBorder="1" applyAlignment="1">
      <alignment horizontal="left" vertical="center" wrapText="1" indent="1"/>
    </xf>
    <xf numFmtId="0" fontId="51" fillId="0" borderId="12" xfId="182" applyFont="1" applyBorder="1" applyAlignment="1">
      <alignment horizontal="left" vertical="center" wrapText="1" indent="3"/>
    </xf>
    <xf numFmtId="0" fontId="48" fillId="0" borderId="14" xfId="182" applyFont="1" applyBorder="1" applyAlignment="1">
      <alignment horizontal="left" vertical="center" wrapText="1" indent="1"/>
    </xf>
    <xf numFmtId="0" fontId="48" fillId="0" borderId="14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left" vertical="center" wrapText="1"/>
    </xf>
    <xf numFmtId="0" fontId="48" fillId="0" borderId="13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justify" vertical="center" wrapText="1"/>
    </xf>
    <xf numFmtId="0" fontId="48" fillId="28" borderId="12" xfId="0" applyFont="1" applyFill="1" applyBorder="1" applyAlignment="1">
      <alignment horizontal="left" vertical="center" wrapText="1"/>
    </xf>
    <xf numFmtId="0" fontId="69" fillId="0" borderId="1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justify" vertical="center" wrapText="1"/>
    </xf>
    <xf numFmtId="0" fontId="48" fillId="0" borderId="22" xfId="0" applyFont="1" applyBorder="1" applyAlignment="1">
      <alignment horizontal="center" vertical="center" wrapText="1"/>
    </xf>
    <xf numFmtId="0" fontId="50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0" fontId="48" fillId="28" borderId="15" xfId="0" applyFont="1" applyFill="1" applyBorder="1" applyAlignment="1">
      <alignment horizontal="center" vertical="center" wrapText="1"/>
    </xf>
    <xf numFmtId="0" fontId="48" fillId="28" borderId="15" xfId="0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left" vertical="center" wrapText="1" indent="4"/>
    </xf>
    <xf numFmtId="0" fontId="48" fillId="28" borderId="16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horizontal="left" vertical="center" wrapText="1" indent="1"/>
    </xf>
    <xf numFmtId="0" fontId="62" fillId="28" borderId="0" xfId="187" applyFont="1" applyFill="1" applyAlignment="1">
      <alignment shrinkToFit="1"/>
    </xf>
    <xf numFmtId="0" fontId="62" fillId="28" borderId="0" xfId="187" applyFont="1" applyFill="1" applyAlignment="1">
      <alignment vertical="center"/>
    </xf>
    <xf numFmtId="0" fontId="62" fillId="0" borderId="0" xfId="187" applyFont="1" applyAlignment="1">
      <alignment vertical="center"/>
    </xf>
    <xf numFmtId="0" fontId="62" fillId="0" borderId="0" xfId="0" applyFont="1" applyAlignment="1">
      <alignment shrinkToFit="1"/>
    </xf>
    <xf numFmtId="0" fontId="62" fillId="0" borderId="0" xfId="242" applyFont="1"/>
    <xf numFmtId="0" fontId="62" fillId="28" borderId="0" xfId="187" applyFont="1" applyFill="1"/>
    <xf numFmtId="0" fontId="62" fillId="0" borderId="0" xfId="0" applyFont="1"/>
    <xf numFmtId="0" fontId="62" fillId="0" borderId="0" xfId="187" applyFont="1"/>
    <xf numFmtId="0" fontId="62" fillId="0" borderId="0" xfId="182" applyFont="1"/>
    <xf numFmtId="0" fontId="62" fillId="0" borderId="0" xfId="245" applyFont="1" applyAlignment="1">
      <alignment shrinkToFit="1"/>
    </xf>
    <xf numFmtId="0" fontId="76" fillId="0" borderId="0" xfId="245" applyFont="1"/>
    <xf numFmtId="0" fontId="62" fillId="0" borderId="0" xfId="198" applyFont="1" applyAlignment="1">
      <alignment shrinkToFit="1"/>
    </xf>
    <xf numFmtId="0" fontId="77" fillId="0" borderId="0" xfId="198" applyFont="1" applyAlignment="1">
      <alignment horizontal="left"/>
    </xf>
    <xf numFmtId="0" fontId="62" fillId="0" borderId="0" xfId="198" applyFont="1"/>
    <xf numFmtId="0" fontId="77" fillId="0" borderId="0" xfId="182" applyFont="1" applyAlignment="1">
      <alignment horizontal="left"/>
    </xf>
    <xf numFmtId="0" fontId="75" fillId="0" borderId="0" xfId="182" applyFont="1" applyAlignment="1">
      <alignment horizontal="left"/>
    </xf>
    <xf numFmtId="0" fontId="77" fillId="0" borderId="0" xfId="0" applyFont="1"/>
    <xf numFmtId="0" fontId="77" fillId="0" borderId="0" xfId="182" applyFont="1"/>
    <xf numFmtId="0" fontId="78" fillId="0" borderId="0" xfId="182" applyFont="1"/>
    <xf numFmtId="0" fontId="79" fillId="0" borderId="0" xfId="182" applyFont="1"/>
    <xf numFmtId="0" fontId="62" fillId="0" borderId="0" xfId="190" applyFont="1" applyAlignment="1">
      <alignment shrinkToFit="1"/>
    </xf>
    <xf numFmtId="0" fontId="79" fillId="0" borderId="0" xfId="190" applyFont="1" applyAlignment="1">
      <alignment horizontal="left"/>
    </xf>
    <xf numFmtId="0" fontId="75" fillId="0" borderId="0" xfId="190" applyFont="1"/>
    <xf numFmtId="0" fontId="62" fillId="0" borderId="0" xfId="190" applyFont="1"/>
    <xf numFmtId="0" fontId="77" fillId="0" borderId="0" xfId="190" applyFont="1" applyAlignment="1">
      <alignment horizontal="left"/>
    </xf>
    <xf numFmtId="0" fontId="79" fillId="0" borderId="0" xfId="0" applyFont="1" applyAlignment="1">
      <alignment horizontal="left"/>
    </xf>
    <xf numFmtId="0" fontId="77" fillId="0" borderId="0" xfId="0" applyFont="1" applyAlignment="1">
      <alignment horizontal="left"/>
    </xf>
    <xf numFmtId="0" fontId="75" fillId="0" borderId="0" xfId="0" applyFont="1"/>
    <xf numFmtId="0" fontId="79" fillId="0" borderId="0" xfId="189" applyFont="1" applyAlignment="1">
      <alignment horizontal="left"/>
    </xf>
    <xf numFmtId="0" fontId="62" fillId="0" borderId="0" xfId="189" applyFont="1" applyAlignment="1">
      <alignment shrinkToFit="1"/>
    </xf>
    <xf numFmtId="0" fontId="79" fillId="0" borderId="0" xfId="189" applyFont="1" applyAlignment="1">
      <alignment horizontal="left" vertical="center"/>
    </xf>
    <xf numFmtId="0" fontId="62" fillId="0" borderId="0" xfId="189" applyFont="1" applyAlignment="1">
      <alignment horizontal="center" vertical="center"/>
    </xf>
    <xf numFmtId="0" fontId="62" fillId="0" borderId="0" xfId="189" applyFont="1" applyAlignment="1">
      <alignment horizontal="left" vertical="center"/>
    </xf>
    <xf numFmtId="0" fontId="62" fillId="0" borderId="0" xfId="189" applyFont="1"/>
    <xf numFmtId="0" fontId="79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center"/>
    </xf>
    <xf numFmtId="0" fontId="62" fillId="0" borderId="0" xfId="187" applyFont="1" applyAlignment="1">
      <alignment shrinkToFit="1"/>
    </xf>
    <xf numFmtId="0" fontId="77" fillId="0" borderId="0" xfId="182" applyFont="1" applyAlignment="1">
      <alignment shrinkToFit="1"/>
    </xf>
    <xf numFmtId="0" fontId="62" fillId="0" borderId="23" xfId="182" applyFont="1" applyBorder="1" applyAlignment="1">
      <alignment shrinkToFit="1"/>
    </xf>
    <xf numFmtId="0" fontId="62" fillId="0" borderId="0" xfId="204" applyFont="1" applyAlignment="1">
      <alignment shrinkToFit="1"/>
    </xf>
    <xf numFmtId="0" fontId="75" fillId="0" borderId="0" xfId="0" applyFont="1" applyAlignment="1">
      <alignment shrinkToFit="1"/>
    </xf>
    <xf numFmtId="0" fontId="78" fillId="27" borderId="0" xfId="180" applyFont="1" applyFill="1" applyAlignment="1">
      <alignment vertical="center"/>
    </xf>
    <xf numFmtId="0" fontId="80" fillId="27" borderId="0" xfId="141" applyFont="1" applyFill="1" applyBorder="1" applyAlignment="1"/>
    <xf numFmtId="0" fontId="76" fillId="0" borderId="0" xfId="187" applyFont="1" applyAlignment="1">
      <alignment vertical="center"/>
    </xf>
    <xf numFmtId="0" fontId="77" fillId="27" borderId="0" xfId="141" applyFont="1" applyFill="1" applyBorder="1" applyAlignment="1"/>
    <xf numFmtId="0" fontId="76" fillId="0" borderId="0" xfId="187" applyFont="1"/>
    <xf numFmtId="0" fontId="76" fillId="0" borderId="0" xfId="0" applyFont="1"/>
    <xf numFmtId="0" fontId="76" fillId="0" borderId="0" xfId="182" applyFont="1"/>
    <xf numFmtId="0" fontId="62" fillId="27" borderId="0" xfId="182" applyFont="1" applyFill="1" applyAlignment="1">
      <alignment vertical="center"/>
    </xf>
    <xf numFmtId="0" fontId="76" fillId="0" borderId="0" xfId="198" applyFont="1"/>
    <xf numFmtId="0" fontId="81" fillId="27" borderId="0" xfId="141" applyFont="1" applyFill="1" applyBorder="1" applyAlignment="1"/>
    <xf numFmtId="0" fontId="82" fillId="0" borderId="0" xfId="190" applyFont="1"/>
    <xf numFmtId="0" fontId="76" fillId="0" borderId="0" xfId="190" applyFont="1"/>
    <xf numFmtId="0" fontId="82" fillId="0" borderId="0" xfId="0" applyFont="1"/>
    <xf numFmtId="1" fontId="48" fillId="34" borderId="102" xfId="182" applyNumberFormat="1" applyFont="1" applyFill="1" applyBorder="1"/>
    <xf numFmtId="1" fontId="48" fillId="34" borderId="98" xfId="182" applyNumberFormat="1" applyFont="1" applyFill="1" applyBorder="1"/>
    <xf numFmtId="1" fontId="48" fillId="34" borderId="99" xfId="182" applyNumberFormat="1" applyFont="1" applyFill="1" applyBorder="1"/>
    <xf numFmtId="1" fontId="48" fillId="34" borderId="101" xfId="182" applyNumberFormat="1" applyFont="1" applyFill="1" applyBorder="1"/>
    <xf numFmtId="0" fontId="52" fillId="35" borderId="17" xfId="0" applyFont="1" applyFill="1" applyBorder="1" applyAlignment="1">
      <alignment horizontal="left"/>
    </xf>
    <xf numFmtId="0" fontId="48" fillId="33" borderId="17" xfId="0" applyFont="1" applyFill="1" applyBorder="1" applyAlignment="1">
      <alignment horizontal="left"/>
    </xf>
    <xf numFmtId="14" fontId="52" fillId="35" borderId="17" xfId="0" applyNumberFormat="1" applyFont="1" applyFill="1" applyBorder="1" applyAlignment="1">
      <alignment horizontal="left"/>
    </xf>
    <xf numFmtId="49" fontId="67" fillId="28" borderId="0" xfId="203" applyNumberFormat="1" applyFont="1" applyFill="1" applyAlignment="1">
      <alignment horizontal="center" vertical="center"/>
    </xf>
    <xf numFmtId="49" fontId="52" fillId="35" borderId="17" xfId="0" applyNumberFormat="1" applyFont="1" applyFill="1" applyBorder="1" applyAlignment="1">
      <alignment horizontal="left"/>
    </xf>
    <xf numFmtId="3" fontId="50" fillId="27" borderId="12" xfId="194" applyNumberFormat="1" applyFont="1" applyFill="1" applyBorder="1" applyAlignment="1">
      <alignment horizontal="right"/>
    </xf>
    <xf numFmtId="3" fontId="50" fillId="0" borderId="12" xfId="194" applyNumberFormat="1" applyFont="1" applyBorder="1" applyAlignment="1">
      <alignment horizontal="right"/>
    </xf>
    <xf numFmtId="3" fontId="48" fillId="27" borderId="12" xfId="194" applyNumberFormat="1" applyFont="1" applyFill="1" applyBorder="1" applyAlignment="1">
      <alignment horizontal="right"/>
    </xf>
    <xf numFmtId="3" fontId="48" fillId="0" borderId="12" xfId="194" applyNumberFormat="1" applyFont="1" applyBorder="1" applyAlignment="1">
      <alignment horizontal="right"/>
    </xf>
    <xf numFmtId="3" fontId="48" fillId="27" borderId="15" xfId="194" applyNumberFormat="1" applyFont="1" applyFill="1" applyBorder="1" applyAlignment="1">
      <alignment horizontal="right"/>
    </xf>
    <xf numFmtId="3" fontId="48" fillId="0" borderId="15" xfId="194" applyNumberFormat="1" applyFont="1" applyBorder="1" applyAlignment="1">
      <alignment horizontal="right"/>
    </xf>
    <xf numFmtId="3" fontId="50" fillId="27" borderId="7" xfId="194" applyNumberFormat="1" applyFont="1" applyFill="1" applyBorder="1" applyAlignment="1">
      <alignment horizontal="right"/>
    </xf>
    <xf numFmtId="3" fontId="50" fillId="0" borderId="7" xfId="194" applyNumberFormat="1" applyFont="1" applyBorder="1" applyAlignment="1">
      <alignment horizontal="right"/>
    </xf>
    <xf numFmtId="3" fontId="50" fillId="28" borderId="12" xfId="241" applyNumberFormat="1" applyFont="1" applyFill="1" applyBorder="1"/>
    <xf numFmtId="3" fontId="50" fillId="0" borderId="12" xfId="241" applyNumberFormat="1" applyFont="1" applyBorder="1"/>
    <xf numFmtId="3" fontId="50" fillId="0" borderId="14" xfId="241" applyNumberFormat="1" applyFont="1" applyBorder="1"/>
    <xf numFmtId="3" fontId="50" fillId="27" borderId="14" xfId="241" applyNumberFormat="1" applyFont="1" applyFill="1" applyBorder="1"/>
    <xf numFmtId="0" fontId="50" fillId="30" borderId="14" xfId="241" applyFont="1" applyFill="1" applyBorder="1" applyAlignment="1">
      <alignment horizontal="center"/>
    </xf>
    <xf numFmtId="3" fontId="48" fillId="0" borderId="12" xfId="241" applyNumberFormat="1" applyFont="1" applyBorder="1"/>
    <xf numFmtId="3" fontId="48" fillId="27" borderId="12" xfId="241" applyNumberFormat="1" applyFont="1" applyFill="1" applyBorder="1"/>
    <xf numFmtId="0" fontId="48" fillId="30" borderId="12" xfId="241" applyFont="1" applyFill="1" applyBorder="1" applyAlignment="1">
      <alignment horizontal="center"/>
    </xf>
    <xf numFmtId="0" fontId="48" fillId="30" borderId="12" xfId="241" applyFont="1" applyFill="1" applyBorder="1" applyAlignment="1">
      <alignment horizontal="center" vertical="top" wrapText="1"/>
    </xf>
    <xf numFmtId="3" fontId="50" fillId="27" borderId="12" xfId="241" applyNumberFormat="1" applyFont="1" applyFill="1" applyBorder="1"/>
    <xf numFmtId="0" fontId="50" fillId="30" borderId="12" xfId="241" applyFont="1" applyFill="1" applyBorder="1" applyAlignment="1">
      <alignment horizontal="center"/>
    </xf>
    <xf numFmtId="0" fontId="50" fillId="30" borderId="12" xfId="241" applyFont="1" applyFill="1" applyBorder="1" applyAlignment="1">
      <alignment horizontal="center" vertical="top" wrapText="1"/>
    </xf>
    <xf numFmtId="3" fontId="48" fillId="28" borderId="12" xfId="241" applyNumberFormat="1" applyFont="1" applyFill="1" applyBorder="1"/>
    <xf numFmtId="3" fontId="50" fillId="0" borderId="7" xfId="241" applyNumberFormat="1" applyFont="1" applyBorder="1"/>
    <xf numFmtId="3" fontId="50" fillId="27" borderId="7" xfId="241" applyNumberFormat="1" applyFont="1" applyFill="1" applyBorder="1"/>
    <xf numFmtId="166" fontId="48" fillId="0" borderId="12" xfId="0" applyNumberFormat="1" applyFont="1" applyBorder="1"/>
    <xf numFmtId="166" fontId="50" fillId="0" borderId="12" xfId="0" applyNumberFormat="1" applyFont="1" applyBorder="1"/>
    <xf numFmtId="166" fontId="50" fillId="28" borderId="12" xfId="0" applyNumberFormat="1" applyFont="1" applyFill="1" applyBorder="1"/>
    <xf numFmtId="166" fontId="48" fillId="28" borderId="12" xfId="0" applyNumberFormat="1" applyFont="1" applyFill="1" applyBorder="1"/>
    <xf numFmtId="0" fontId="78" fillId="27" borderId="0" xfId="182" applyFont="1" applyFill="1" applyAlignment="1">
      <alignment vertical="center"/>
    </xf>
    <xf numFmtId="166" fontId="50" fillId="28" borderId="16" xfId="0" applyNumberFormat="1" applyFont="1" applyFill="1" applyBorder="1"/>
    <xf numFmtId="1" fontId="50" fillId="0" borderId="14" xfId="194" applyNumberFormat="1" applyFont="1" applyBorder="1"/>
    <xf numFmtId="1" fontId="48" fillId="0" borderId="12" xfId="194" applyNumberFormat="1" applyFont="1" applyBorder="1"/>
    <xf numFmtId="1" fontId="50" fillId="0" borderId="12" xfId="194" applyNumberFormat="1" applyFont="1" applyBorder="1"/>
    <xf numFmtId="1" fontId="48" fillId="0" borderId="15" xfId="194" applyNumberFormat="1" applyFont="1" applyBorder="1"/>
    <xf numFmtId="1" fontId="50" fillId="0" borderId="7" xfId="194" applyNumberFormat="1" applyFont="1" applyBorder="1"/>
    <xf numFmtId="166" fontId="50" fillId="33" borderId="38" xfId="182" applyNumberFormat="1" applyFont="1" applyFill="1" applyBorder="1"/>
    <xf numFmtId="166" fontId="50" fillId="33" borderId="42" xfId="182" applyNumberFormat="1" applyFont="1" applyFill="1" applyBorder="1"/>
    <xf numFmtId="166" fontId="69" fillId="33" borderId="16" xfId="182" applyNumberFormat="1" applyFont="1" applyFill="1" applyBorder="1"/>
    <xf numFmtId="166" fontId="50" fillId="33" borderId="43" xfId="182" applyNumberFormat="1" applyFont="1" applyFill="1" applyBorder="1"/>
    <xf numFmtId="166" fontId="48" fillId="33" borderId="42" xfId="182" applyNumberFormat="1" applyFont="1" applyFill="1" applyBorder="1"/>
    <xf numFmtId="166" fontId="69" fillId="33" borderId="12" xfId="182" applyNumberFormat="1" applyFont="1" applyFill="1" applyBorder="1"/>
    <xf numFmtId="166" fontId="48" fillId="33" borderId="43" xfId="182" applyNumberFormat="1" applyFont="1" applyFill="1" applyBorder="1"/>
    <xf numFmtId="166" fontId="48" fillId="33" borderId="52" xfId="182" applyNumberFormat="1" applyFont="1" applyFill="1" applyBorder="1"/>
    <xf numFmtId="166" fontId="69" fillId="33" borderId="13" xfId="182" applyNumberFormat="1" applyFont="1" applyFill="1" applyBorder="1"/>
    <xf numFmtId="166" fontId="48" fillId="33" borderId="53" xfId="182" applyNumberFormat="1" applyFont="1" applyFill="1" applyBorder="1"/>
    <xf numFmtId="166" fontId="48" fillId="33" borderId="45" xfId="182" applyNumberFormat="1" applyFont="1" applyFill="1" applyBorder="1"/>
    <xf numFmtId="166" fontId="69" fillId="33" borderId="15" xfId="182" applyNumberFormat="1" applyFont="1" applyFill="1" applyBorder="1"/>
    <xf numFmtId="166" fontId="48" fillId="33" borderId="46" xfId="182" applyNumberFormat="1" applyFont="1" applyFill="1" applyBorder="1"/>
    <xf numFmtId="166" fontId="50" fillId="33" borderId="48" xfId="182" applyNumberFormat="1" applyFont="1" applyFill="1" applyBorder="1"/>
    <xf numFmtId="166" fontId="69" fillId="33" borderId="7" xfId="182" applyNumberFormat="1" applyFont="1" applyFill="1" applyBorder="1"/>
    <xf numFmtId="166" fontId="50" fillId="33" borderId="49" xfId="182" applyNumberFormat="1" applyFont="1" applyFill="1" applyBorder="1"/>
    <xf numFmtId="166" fontId="50" fillId="33" borderId="14" xfId="182" applyNumberFormat="1" applyFont="1" applyFill="1" applyBorder="1"/>
    <xf numFmtId="166" fontId="50" fillId="33" borderId="12" xfId="182" applyNumberFormat="1" applyFont="1" applyFill="1" applyBorder="1"/>
    <xf numFmtId="166" fontId="50" fillId="0" borderId="15" xfId="241" applyNumberFormat="1" applyFont="1" applyBorder="1" applyAlignment="1">
      <alignment horizontal="right"/>
    </xf>
    <xf numFmtId="166" fontId="48" fillId="33" borderId="41" xfId="182" applyNumberFormat="1" applyFont="1" applyFill="1" applyBorder="1"/>
    <xf numFmtId="166" fontId="48" fillId="33" borderId="44" xfId="182" applyNumberFormat="1" applyFont="1" applyFill="1" applyBorder="1"/>
    <xf numFmtId="166" fontId="50" fillId="33" borderId="40" xfId="182" applyNumberFormat="1" applyFont="1" applyFill="1" applyBorder="1"/>
    <xf numFmtId="166" fontId="50" fillId="33" borderId="41" xfId="182" applyNumberFormat="1" applyFont="1" applyFill="1" applyBorder="1"/>
    <xf numFmtId="166" fontId="50" fillId="33" borderId="53" xfId="182" applyNumberFormat="1" applyFont="1" applyFill="1" applyBorder="1"/>
    <xf numFmtId="166" fontId="50" fillId="0" borderId="47" xfId="241" applyNumberFormat="1" applyFont="1" applyBorder="1" applyAlignment="1">
      <alignment horizontal="right"/>
    </xf>
    <xf numFmtId="166" fontId="50" fillId="0" borderId="38" xfId="0" applyNumberFormat="1" applyFont="1" applyBorder="1"/>
    <xf numFmtId="166" fontId="50" fillId="0" borderId="39" xfId="0" applyNumberFormat="1" applyFont="1" applyBorder="1"/>
    <xf numFmtId="166" fontId="50" fillId="33" borderId="40" xfId="0" applyNumberFormat="1" applyFont="1" applyFill="1" applyBorder="1"/>
    <xf numFmtId="166" fontId="50" fillId="0" borderId="42" xfId="0" applyNumberFormat="1" applyFont="1" applyBorder="1"/>
    <xf numFmtId="166" fontId="50" fillId="33" borderId="43" xfId="0" applyNumberFormat="1" applyFont="1" applyFill="1" applyBorder="1"/>
    <xf numFmtId="166" fontId="50" fillId="0" borderId="48" xfId="0" applyNumberFormat="1" applyFont="1" applyBorder="1"/>
    <xf numFmtId="166" fontId="50" fillId="0" borderId="49" xfId="0" applyNumberFormat="1" applyFont="1" applyBorder="1"/>
    <xf numFmtId="166" fontId="50" fillId="0" borderId="38" xfId="0" applyNumberFormat="1" applyFont="1" applyBorder="1" applyAlignment="1">
      <alignment horizontal="right"/>
    </xf>
    <xf numFmtId="166" fontId="50" fillId="0" borderId="39" xfId="0" applyNumberFormat="1" applyFont="1" applyBorder="1" applyAlignment="1">
      <alignment horizontal="right"/>
    </xf>
    <xf numFmtId="166" fontId="50" fillId="0" borderId="41" xfId="0" applyNumberFormat="1" applyFont="1" applyBorder="1" applyAlignment="1">
      <alignment horizontal="right"/>
    </xf>
    <xf numFmtId="166" fontId="48" fillId="0" borderId="41" xfId="0" applyNumberFormat="1" applyFont="1" applyBorder="1" applyAlignment="1">
      <alignment horizontal="right"/>
    </xf>
    <xf numFmtId="166" fontId="50" fillId="0" borderId="42" xfId="0" applyNumberFormat="1" applyFont="1" applyBorder="1" applyAlignment="1">
      <alignment horizontal="right"/>
    </xf>
    <xf numFmtId="166" fontId="50" fillId="0" borderId="43" xfId="0" applyNumberFormat="1" applyFont="1" applyBorder="1" applyAlignment="1">
      <alignment horizontal="right"/>
    </xf>
    <xf numFmtId="166" fontId="48" fillId="0" borderId="42" xfId="0" applyNumberFormat="1" applyFont="1" applyBorder="1" applyAlignment="1">
      <alignment horizontal="right"/>
    </xf>
    <xf numFmtId="166" fontId="48" fillId="28" borderId="41" xfId="0" applyNumberFormat="1" applyFont="1" applyFill="1" applyBorder="1" applyAlignment="1">
      <alignment horizontal="right"/>
    </xf>
    <xf numFmtId="166" fontId="48" fillId="28" borderId="42" xfId="0" applyNumberFormat="1" applyFont="1" applyFill="1" applyBorder="1" applyAlignment="1">
      <alignment horizontal="right"/>
    </xf>
    <xf numFmtId="166" fontId="48" fillId="38" borderId="0" xfId="0" applyNumberFormat="1" applyFont="1" applyFill="1"/>
    <xf numFmtId="166" fontId="50" fillId="0" borderId="44" xfId="0" applyNumberFormat="1" applyFont="1" applyBorder="1" applyAlignment="1">
      <alignment horizontal="right"/>
    </xf>
    <xf numFmtId="166" fontId="50" fillId="0" borderId="45" xfId="0" applyNumberFormat="1" applyFont="1" applyBorder="1" applyAlignment="1">
      <alignment horizontal="right"/>
    </xf>
    <xf numFmtId="166" fontId="50" fillId="0" borderId="46" xfId="0" applyNumberFormat="1" applyFont="1" applyBorder="1" applyAlignment="1">
      <alignment horizontal="right"/>
    </xf>
    <xf numFmtId="166" fontId="48" fillId="33" borderId="14" xfId="0" applyNumberFormat="1" applyFont="1" applyFill="1" applyBorder="1"/>
    <xf numFmtId="166" fontId="48" fillId="33" borderId="15" xfId="0" applyNumberFormat="1" applyFont="1" applyFill="1" applyBorder="1"/>
    <xf numFmtId="166" fontId="50" fillId="28" borderId="7" xfId="0" applyNumberFormat="1" applyFont="1" applyFill="1" applyBorder="1"/>
    <xf numFmtId="166" fontId="48" fillId="33" borderId="51" xfId="182" applyNumberFormat="1" applyFont="1" applyFill="1" applyBorder="1"/>
    <xf numFmtId="166" fontId="50" fillId="33" borderId="104" xfId="182" applyNumberFormat="1" applyFont="1" applyFill="1" applyBorder="1"/>
    <xf numFmtId="166" fontId="50" fillId="33" borderId="106" xfId="182" applyNumberFormat="1" applyFont="1" applyFill="1" applyBorder="1"/>
    <xf numFmtId="166" fontId="50" fillId="0" borderId="40" xfId="0" applyNumberFormat="1" applyFont="1" applyBorder="1"/>
    <xf numFmtId="166" fontId="48" fillId="33" borderId="43" xfId="0" applyNumberFormat="1" applyFont="1" applyFill="1" applyBorder="1"/>
    <xf numFmtId="166" fontId="50" fillId="0" borderId="14" xfId="190" applyNumberFormat="1" applyFont="1" applyBorder="1"/>
    <xf numFmtId="166" fontId="50" fillId="0" borderId="19" xfId="190" applyNumberFormat="1" applyFont="1" applyBorder="1"/>
    <xf numFmtId="166" fontId="48" fillId="0" borderId="12" xfId="190" applyNumberFormat="1" applyFont="1" applyBorder="1"/>
    <xf numFmtId="166" fontId="48" fillId="0" borderId="21" xfId="190" applyNumberFormat="1" applyFont="1" applyBorder="1"/>
    <xf numFmtId="166" fontId="50" fillId="0" borderId="12" xfId="190" applyNumberFormat="1" applyFont="1" applyBorder="1"/>
    <xf numFmtId="166" fontId="50" fillId="0" borderId="21" xfId="190" applyNumberFormat="1" applyFont="1" applyBorder="1"/>
    <xf numFmtId="166" fontId="50" fillId="0" borderId="21" xfId="0" applyNumberFormat="1" applyFont="1" applyBorder="1"/>
    <xf numFmtId="166" fontId="48" fillId="0" borderId="21" xfId="0" applyNumberFormat="1" applyFont="1" applyBorder="1"/>
    <xf numFmtId="166" fontId="48" fillId="0" borderId="15" xfId="190" applyNumberFormat="1" applyFont="1" applyBorder="1"/>
    <xf numFmtId="166" fontId="48" fillId="0" borderId="30" xfId="190" applyNumberFormat="1" applyFont="1" applyBorder="1"/>
    <xf numFmtId="166" fontId="50" fillId="0" borderId="7" xfId="190" applyNumberFormat="1" applyFont="1" applyBorder="1"/>
    <xf numFmtId="166" fontId="50" fillId="0" borderId="27" xfId="190" applyNumberFormat="1" applyFont="1" applyBorder="1"/>
    <xf numFmtId="166" fontId="50" fillId="0" borderId="15" xfId="190" applyNumberFormat="1" applyFont="1" applyBorder="1"/>
    <xf numFmtId="166" fontId="50" fillId="28" borderId="30" xfId="0" applyNumberFormat="1" applyFont="1" applyFill="1" applyBorder="1"/>
    <xf numFmtId="166" fontId="48" fillId="0" borderId="14" xfId="190" applyNumberFormat="1" applyFont="1" applyBorder="1"/>
    <xf numFmtId="166" fontId="48" fillId="0" borderId="19" xfId="190" applyNumberFormat="1" applyFont="1" applyBorder="1"/>
    <xf numFmtId="166" fontId="50" fillId="33" borderId="7" xfId="182" applyNumberFormat="1" applyFont="1" applyFill="1" applyBorder="1"/>
    <xf numFmtId="166" fontId="83" fillId="0" borderId="14" xfId="241" applyNumberFormat="1" applyFont="1" applyBorder="1"/>
    <xf numFmtId="166" fontId="48" fillId="33" borderId="12" xfId="182" applyNumberFormat="1" applyFont="1" applyFill="1" applyBorder="1"/>
    <xf numFmtId="166" fontId="83" fillId="0" borderId="12" xfId="241" applyNumberFormat="1" applyFont="1" applyBorder="1"/>
    <xf numFmtId="166" fontId="48" fillId="33" borderId="15" xfId="182" applyNumberFormat="1" applyFont="1" applyFill="1" applyBorder="1"/>
    <xf numFmtId="166" fontId="50" fillId="33" borderId="26" xfId="182" applyNumberFormat="1" applyFont="1" applyFill="1" applyBorder="1"/>
    <xf numFmtId="166" fontId="48" fillId="33" borderId="21" xfId="182" applyNumberFormat="1" applyFont="1" applyFill="1" applyBorder="1"/>
    <xf numFmtId="166" fontId="48" fillId="33" borderId="14" xfId="182" applyNumberFormat="1" applyFont="1" applyFill="1" applyBorder="1"/>
    <xf numFmtId="166" fontId="83" fillId="0" borderId="16" xfId="241" applyNumberFormat="1" applyFont="1" applyBorder="1"/>
    <xf numFmtId="166" fontId="48" fillId="33" borderId="13" xfId="182" applyNumberFormat="1" applyFont="1" applyFill="1" applyBorder="1"/>
    <xf numFmtId="166" fontId="48" fillId="33" borderId="20" xfId="182" applyNumberFormat="1" applyFont="1" applyFill="1" applyBorder="1"/>
    <xf numFmtId="166" fontId="48" fillId="33" borderId="29" xfId="182" applyNumberFormat="1" applyFont="1" applyFill="1" applyBorder="1"/>
    <xf numFmtId="166" fontId="69" fillId="33" borderId="70" xfId="182" applyNumberFormat="1" applyFont="1" applyFill="1" applyBorder="1"/>
    <xf numFmtId="166" fontId="69" fillId="33" borderId="71" xfId="182" applyNumberFormat="1" applyFont="1" applyFill="1" applyBorder="1"/>
    <xf numFmtId="166" fontId="48" fillId="33" borderId="60" xfId="182" applyNumberFormat="1" applyFont="1" applyFill="1" applyBorder="1"/>
    <xf numFmtId="166" fontId="48" fillId="33" borderId="22" xfId="182" applyNumberFormat="1" applyFont="1" applyFill="1" applyBorder="1"/>
    <xf numFmtId="166" fontId="69" fillId="33" borderId="59" xfId="182" applyNumberFormat="1" applyFont="1" applyFill="1" applyBorder="1"/>
    <xf numFmtId="166" fontId="69" fillId="33" borderId="21" xfId="182" applyNumberFormat="1" applyFont="1" applyFill="1" applyBorder="1"/>
    <xf numFmtId="166" fontId="69" fillId="33" borderId="20" xfId="182" applyNumberFormat="1" applyFont="1" applyFill="1" applyBorder="1"/>
    <xf numFmtId="166" fontId="48" fillId="33" borderId="28" xfId="182" applyNumberFormat="1" applyFont="1" applyFill="1" applyBorder="1"/>
    <xf numFmtId="166" fontId="48" fillId="33" borderId="35" xfId="182" applyNumberFormat="1" applyFont="1" applyFill="1" applyBorder="1"/>
    <xf numFmtId="166" fontId="50" fillId="33" borderId="100" xfId="182" applyNumberFormat="1" applyFont="1" applyFill="1" applyBorder="1"/>
    <xf numFmtId="166" fontId="48" fillId="33" borderId="16" xfId="182" applyNumberFormat="1" applyFont="1" applyFill="1" applyBorder="1"/>
    <xf numFmtId="166" fontId="50" fillId="28" borderId="14" xfId="0" applyNumberFormat="1" applyFont="1" applyFill="1" applyBorder="1"/>
    <xf numFmtId="166" fontId="50" fillId="0" borderId="14" xfId="0" applyNumberFormat="1" applyFont="1" applyBorder="1"/>
    <xf numFmtId="166" fontId="48" fillId="30" borderId="12" xfId="0" applyNumberFormat="1" applyFont="1" applyFill="1" applyBorder="1" applyAlignment="1">
      <alignment horizontal="center" vertical="center" wrapText="1"/>
    </xf>
    <xf numFmtId="166" fontId="50" fillId="28" borderId="15" xfId="0" applyNumberFormat="1" applyFont="1" applyFill="1" applyBorder="1"/>
    <xf numFmtId="166" fontId="50" fillId="0" borderId="15" xfId="0" applyNumberFormat="1" applyFont="1" applyBorder="1"/>
    <xf numFmtId="166" fontId="50" fillId="27" borderId="15" xfId="0" applyNumberFormat="1" applyFont="1" applyFill="1" applyBorder="1"/>
    <xf numFmtId="166" fontId="50" fillId="29" borderId="7" xfId="0" applyNumberFormat="1" applyFont="1" applyFill="1" applyBorder="1" applyAlignment="1">
      <alignment horizontal="center" vertical="center" wrapText="1"/>
    </xf>
    <xf numFmtId="166" fontId="48" fillId="27" borderId="12" xfId="0" applyNumberFormat="1" applyFont="1" applyFill="1" applyBorder="1"/>
    <xf numFmtId="166" fontId="50" fillId="33" borderId="14" xfId="198" applyNumberFormat="1" applyFont="1" applyFill="1" applyBorder="1"/>
    <xf numFmtId="166" fontId="50" fillId="33" borderId="16" xfId="198" applyNumberFormat="1" applyFont="1" applyFill="1" applyBorder="1"/>
    <xf numFmtId="166" fontId="50" fillId="33" borderId="12" xfId="198" applyNumberFormat="1" applyFont="1" applyFill="1" applyBorder="1"/>
    <xf numFmtId="166" fontId="50" fillId="33" borderId="7" xfId="198" applyNumberFormat="1" applyFont="1" applyFill="1" applyBorder="1"/>
    <xf numFmtId="166" fontId="50" fillId="0" borderId="7" xfId="248" applyNumberFormat="1" applyFont="1" applyBorder="1"/>
    <xf numFmtId="166" fontId="50" fillId="33" borderId="15" xfId="198" applyNumberFormat="1" applyFont="1" applyFill="1" applyBorder="1"/>
    <xf numFmtId="166" fontId="50" fillId="33" borderId="13" xfId="182" applyNumberFormat="1" applyFont="1" applyFill="1" applyBorder="1"/>
    <xf numFmtId="166" fontId="50" fillId="33" borderId="15" xfId="182" applyNumberFormat="1" applyFont="1" applyFill="1" applyBorder="1"/>
    <xf numFmtId="166" fontId="50" fillId="28" borderId="7" xfId="241" applyNumberFormat="1" applyFont="1" applyFill="1" applyBorder="1"/>
    <xf numFmtId="166" fontId="48" fillId="33" borderId="12" xfId="0" applyNumberFormat="1" applyFont="1" applyFill="1" applyBorder="1"/>
    <xf numFmtId="166" fontId="48" fillId="33" borderId="12" xfId="245" applyNumberFormat="1" applyFill="1" applyBorder="1"/>
    <xf numFmtId="166" fontId="52" fillId="33" borderId="7" xfId="182" applyNumberFormat="1" applyFont="1" applyFill="1" applyBorder="1"/>
    <xf numFmtId="166" fontId="50" fillId="36" borderId="16" xfId="0" applyNumberFormat="1" applyFont="1" applyFill="1" applyBorder="1"/>
    <xf numFmtId="166" fontId="48" fillId="36" borderId="12" xfId="0" applyNumberFormat="1" applyFont="1" applyFill="1" applyBorder="1"/>
    <xf numFmtId="166" fontId="50" fillId="36" borderId="12" xfId="0" applyNumberFormat="1" applyFont="1" applyFill="1" applyBorder="1"/>
    <xf numFmtId="166" fontId="48" fillId="36" borderId="13" xfId="0" applyNumberFormat="1" applyFont="1" applyFill="1" applyBorder="1"/>
    <xf numFmtId="166" fontId="48" fillId="33" borderId="13" xfId="0" applyNumberFormat="1" applyFont="1" applyFill="1" applyBorder="1"/>
    <xf numFmtId="166" fontId="50" fillId="36" borderId="7" xfId="0" applyNumberFormat="1" applyFont="1" applyFill="1" applyBorder="1"/>
    <xf numFmtId="166" fontId="50" fillId="36" borderId="14" xfId="0" applyNumberFormat="1" applyFont="1" applyFill="1" applyBorder="1"/>
    <xf numFmtId="166" fontId="50" fillId="33" borderId="14" xfId="0" applyNumberFormat="1" applyFont="1" applyFill="1" applyBorder="1"/>
    <xf numFmtId="166" fontId="50" fillId="33" borderId="7" xfId="0" applyNumberFormat="1" applyFont="1" applyFill="1" applyBorder="1"/>
    <xf numFmtId="166" fontId="48" fillId="36" borderId="7" xfId="0" applyNumberFormat="1" applyFont="1" applyFill="1" applyBorder="1"/>
    <xf numFmtId="166" fontId="48" fillId="33" borderId="7" xfId="0" applyNumberFormat="1" applyFont="1" applyFill="1" applyBorder="1"/>
    <xf numFmtId="166" fontId="50" fillId="28" borderId="26" xfId="190" applyNumberFormat="1" applyFont="1" applyFill="1" applyBorder="1"/>
    <xf numFmtId="166" fontId="50" fillId="28" borderId="12" xfId="190" applyNumberFormat="1" applyFont="1" applyFill="1" applyBorder="1"/>
    <xf numFmtId="166" fontId="50" fillId="28" borderId="12" xfId="241" applyNumberFormat="1" applyFont="1" applyFill="1" applyBorder="1"/>
    <xf numFmtId="166" fontId="50" fillId="0" borderId="12" xfId="241" applyNumberFormat="1" applyFont="1" applyBorder="1"/>
    <xf numFmtId="166" fontId="50" fillId="0" borderId="13" xfId="190" applyNumberFormat="1" applyFont="1" applyBorder="1"/>
    <xf numFmtId="166" fontId="50" fillId="0" borderId="13" xfId="241" applyNumberFormat="1" applyFont="1" applyBorder="1"/>
    <xf numFmtId="166" fontId="50" fillId="28" borderId="22" xfId="190" applyNumberFormat="1" applyFont="1" applyFill="1" applyBorder="1"/>
    <xf numFmtId="166" fontId="50" fillId="28" borderId="22" xfId="241" applyNumberFormat="1" applyFont="1" applyFill="1" applyBorder="1"/>
    <xf numFmtId="166" fontId="50" fillId="0" borderId="18" xfId="190" applyNumberFormat="1" applyFont="1" applyBorder="1"/>
    <xf numFmtId="166" fontId="48" fillId="0" borderId="26" xfId="190" applyNumberFormat="1" applyFont="1" applyBorder="1"/>
    <xf numFmtId="166" fontId="48" fillId="0" borderId="18" xfId="190" applyNumberFormat="1" applyFont="1" applyBorder="1"/>
    <xf numFmtId="166" fontId="50" fillId="33" borderId="14" xfId="190" applyNumberFormat="1" applyFont="1" applyFill="1" applyBorder="1"/>
    <xf numFmtId="166" fontId="48" fillId="33" borderId="12" xfId="190" applyNumberFormat="1" applyFont="1" applyFill="1" applyBorder="1"/>
    <xf numFmtId="166" fontId="50" fillId="33" borderId="12" xfId="190" applyNumberFormat="1" applyFont="1" applyFill="1" applyBorder="1"/>
    <xf numFmtId="166" fontId="48" fillId="33" borderId="15" xfId="190" applyNumberFormat="1" applyFont="1" applyFill="1" applyBorder="1"/>
    <xf numFmtId="0" fontId="48" fillId="30" borderId="21" xfId="0" applyFont="1" applyFill="1" applyBorder="1" applyAlignment="1">
      <alignment vertical="top" wrapText="1"/>
    </xf>
    <xf numFmtId="0" fontId="48" fillId="30" borderId="19" xfId="0" applyFont="1" applyFill="1" applyBorder="1" applyAlignment="1">
      <alignment vertical="top" wrapText="1"/>
    </xf>
    <xf numFmtId="0" fontId="48" fillId="30" borderId="30" xfId="0" applyFont="1" applyFill="1" applyBorder="1" applyAlignment="1">
      <alignment vertical="top" wrapText="1"/>
    </xf>
    <xf numFmtId="0" fontId="48" fillId="30" borderId="12" xfId="241" applyFont="1" applyFill="1" applyBorder="1" applyAlignment="1">
      <alignment vertical="top" wrapText="1"/>
    </xf>
    <xf numFmtId="0" fontId="48" fillId="30" borderId="26" xfId="241" applyFont="1" applyFill="1" applyBorder="1" applyAlignment="1">
      <alignment vertical="top" wrapText="1"/>
    </xf>
    <xf numFmtId="0" fontId="48" fillId="30" borderId="15" xfId="241" applyFont="1" applyFill="1" applyBorder="1" applyAlignment="1">
      <alignment vertical="top" wrapText="1"/>
    </xf>
    <xf numFmtId="0" fontId="48" fillId="30" borderId="14" xfId="194" applyFont="1" applyFill="1" applyBorder="1" applyAlignment="1">
      <alignment horizontal="center" wrapText="1"/>
    </xf>
    <xf numFmtId="0" fontId="48" fillId="30" borderId="12" xfId="194" applyFont="1" applyFill="1" applyBorder="1" applyAlignment="1">
      <alignment horizontal="center" wrapText="1"/>
    </xf>
    <xf numFmtId="0" fontId="48" fillId="30" borderId="36" xfId="182" applyFont="1" applyFill="1" applyBorder="1" applyAlignment="1">
      <alignment wrapText="1"/>
    </xf>
    <xf numFmtId="0" fontId="48" fillId="30" borderId="27" xfId="182" applyFont="1" applyFill="1" applyBorder="1" applyAlignment="1">
      <alignment wrapText="1"/>
    </xf>
    <xf numFmtId="0" fontId="48" fillId="30" borderId="39" xfId="0" applyFont="1" applyFill="1" applyBorder="1" applyAlignment="1">
      <alignment horizontal="right" wrapText="1"/>
    </xf>
    <xf numFmtId="0" fontId="48" fillId="30" borderId="42" xfId="0" applyFont="1" applyFill="1" applyBorder="1" applyAlignment="1">
      <alignment horizontal="right" wrapText="1"/>
    </xf>
    <xf numFmtId="0" fontId="48" fillId="30" borderId="40" xfId="0" applyFont="1" applyFill="1" applyBorder="1" applyAlignment="1">
      <alignment horizontal="right" wrapText="1"/>
    </xf>
    <xf numFmtId="0" fontId="48" fillId="30" borderId="43" xfId="0" applyFont="1" applyFill="1" applyBorder="1" applyAlignment="1">
      <alignment horizontal="right" wrapText="1"/>
    </xf>
    <xf numFmtId="0" fontId="50" fillId="30" borderId="40" xfId="182" applyFont="1" applyFill="1" applyBorder="1" applyAlignment="1">
      <alignment horizontal="left" vertical="center" wrapText="1"/>
    </xf>
    <xf numFmtId="0" fontId="48" fillId="30" borderId="41" xfId="182" applyFont="1" applyFill="1" applyBorder="1" applyAlignment="1">
      <alignment horizontal="center" vertical="top" wrapText="1"/>
    </xf>
    <xf numFmtId="0" fontId="48" fillId="30" borderId="43" xfId="182" applyFont="1" applyFill="1" applyBorder="1" applyAlignment="1">
      <alignment horizontal="center" vertical="top" wrapText="1"/>
    </xf>
    <xf numFmtId="0" fontId="51" fillId="30" borderId="43" xfId="182" applyFont="1" applyFill="1" applyBorder="1" applyAlignment="1">
      <alignment horizontal="center" vertical="top" wrapText="1"/>
    </xf>
    <xf numFmtId="0" fontId="48" fillId="30" borderId="44" xfId="182" applyFont="1" applyFill="1" applyBorder="1" applyAlignment="1">
      <alignment horizontal="center" vertical="top" wrapText="1"/>
    </xf>
    <xf numFmtId="0" fontId="48" fillId="30" borderId="46" xfId="182" applyFont="1" applyFill="1" applyBorder="1" applyAlignment="1">
      <alignment horizontal="center" vertical="top" wrapText="1"/>
    </xf>
    <xf numFmtId="0" fontId="48" fillId="30" borderId="38" xfId="0" applyFont="1" applyFill="1" applyBorder="1" applyAlignment="1">
      <alignment horizontal="center" vertical="top" wrapText="1"/>
    </xf>
    <xf numFmtId="0" fontId="48" fillId="30" borderId="41" xfId="0" applyFont="1" applyFill="1" applyBorder="1" applyAlignment="1">
      <alignment horizontal="center" vertical="top" wrapText="1"/>
    </xf>
    <xf numFmtId="0" fontId="50" fillId="0" borderId="0" xfId="0" applyFont="1" applyAlignment="1">
      <alignment horizontal="left" vertical="top"/>
    </xf>
    <xf numFmtId="0" fontId="53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2" fillId="29" borderId="22" xfId="182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/>
    </xf>
    <xf numFmtId="0" fontId="48" fillId="29" borderId="7" xfId="0" applyFont="1" applyFill="1" applyBorder="1" applyAlignment="1">
      <alignment horizontal="center" vertical="center" wrapText="1"/>
    </xf>
    <xf numFmtId="0" fontId="53" fillId="0" borderId="0" xfId="187" applyFont="1" applyAlignment="1">
      <alignment horizontal="left"/>
    </xf>
    <xf numFmtId="0" fontId="50" fillId="29" borderId="34" xfId="0" applyFont="1" applyFill="1" applyBorder="1" applyAlignment="1">
      <alignment horizontal="center" vertical="center" wrapText="1"/>
    </xf>
    <xf numFmtId="0" fontId="48" fillId="29" borderId="26" xfId="0" applyFont="1" applyFill="1" applyBorder="1" applyAlignment="1">
      <alignment horizontal="center" vertical="center" wrapText="1"/>
    </xf>
    <xf numFmtId="0" fontId="48" fillId="29" borderId="18" xfId="187" applyFont="1" applyFill="1" applyBorder="1" applyAlignment="1">
      <alignment horizontal="center" vertical="center" wrapText="1"/>
    </xf>
    <xf numFmtId="0" fontId="50" fillId="29" borderId="25" xfId="0" applyFont="1" applyFill="1" applyBorder="1" applyAlignment="1">
      <alignment horizontal="left" vertical="center" wrapText="1"/>
    </xf>
    <xf numFmtId="0" fontId="50" fillId="29" borderId="31" xfId="0" applyFont="1" applyFill="1" applyBorder="1" applyAlignment="1">
      <alignment horizontal="left" vertical="center" wrapText="1"/>
    </xf>
    <xf numFmtId="0" fontId="86" fillId="27" borderId="0" xfId="141" applyFont="1" applyFill="1" applyBorder="1" applyAlignment="1"/>
    <xf numFmtId="0" fontId="66" fillId="39" borderId="17" xfId="0" applyFont="1" applyFill="1" applyBorder="1" applyAlignment="1">
      <alignment horizontal="left"/>
    </xf>
    <xf numFmtId="0" fontId="87" fillId="28" borderId="17" xfId="0" applyFont="1" applyFill="1" applyBorder="1" applyAlignment="1">
      <alignment horizontal="left"/>
    </xf>
    <xf numFmtId="14" fontId="88" fillId="39" borderId="17" xfId="0" applyNumberFormat="1" applyFont="1" applyFill="1" applyBorder="1" applyAlignment="1">
      <alignment horizontal="left"/>
    </xf>
    <xf numFmtId="49" fontId="87" fillId="28" borderId="0" xfId="203" applyNumberFormat="1" applyFont="1" applyFill="1" applyAlignment="1">
      <alignment horizontal="center" vertical="center"/>
    </xf>
    <xf numFmtId="0" fontId="89" fillId="28" borderId="17" xfId="0" applyFont="1" applyFill="1" applyBorder="1" applyAlignment="1">
      <alignment horizontal="right" wrapText="1"/>
    </xf>
    <xf numFmtId="0" fontId="90" fillId="0" borderId="0" xfId="0" applyFont="1"/>
    <xf numFmtId="0" fontId="89" fillId="0" borderId="0" xfId="0" applyFont="1"/>
    <xf numFmtId="0" fontId="93" fillId="29" borderId="26" xfId="0" applyFont="1" applyFill="1" applyBorder="1" applyAlignment="1">
      <alignment horizontal="center" vertical="center" wrapText="1"/>
    </xf>
    <xf numFmtId="0" fontId="94" fillId="0" borderId="0" xfId="0" applyFont="1" applyAlignment="1">
      <alignment shrinkToFit="1"/>
    </xf>
    <xf numFmtId="0" fontId="87" fillId="29" borderId="35" xfId="0" applyFont="1" applyFill="1" applyBorder="1" applyAlignment="1">
      <alignment horizontal="center" vertical="center"/>
    </xf>
    <xf numFmtId="0" fontId="95" fillId="29" borderId="0" xfId="0" applyFont="1" applyFill="1" applyAlignment="1">
      <alignment horizontal="left" vertical="center" wrapText="1"/>
    </xf>
    <xf numFmtId="0" fontId="93" fillId="29" borderId="22" xfId="0" applyFont="1" applyFill="1" applyBorder="1" applyAlignment="1">
      <alignment horizontal="center" vertical="center" wrapText="1"/>
    </xf>
    <xf numFmtId="0" fontId="87" fillId="29" borderId="22" xfId="0" applyFont="1" applyFill="1" applyBorder="1" applyAlignment="1">
      <alignment horizontal="center" textRotation="90" wrapText="1"/>
    </xf>
    <xf numFmtId="0" fontId="89" fillId="29" borderId="7" xfId="0" applyFont="1" applyFill="1" applyBorder="1" applyAlignment="1">
      <alignment horizontal="center" vertical="center" wrapText="1"/>
    </xf>
    <xf numFmtId="0" fontId="87" fillId="0" borderId="0" xfId="0" applyFont="1"/>
    <xf numFmtId="0" fontId="93" fillId="29" borderId="18" xfId="0" applyFont="1" applyFill="1" applyBorder="1" applyAlignment="1">
      <alignment horizontal="center" vertical="center" wrapText="1"/>
    </xf>
    <xf numFmtId="0" fontId="96" fillId="29" borderId="7" xfId="0" quotePrefix="1" applyFont="1" applyFill="1" applyBorder="1" applyAlignment="1">
      <alignment horizontal="center" vertical="center" wrapText="1"/>
    </xf>
    <xf numFmtId="0" fontId="97" fillId="28" borderId="14" xfId="0" applyFont="1" applyFill="1" applyBorder="1" applyAlignment="1">
      <alignment horizontal="left" vertical="center" wrapText="1"/>
    </xf>
    <xf numFmtId="0" fontId="89" fillId="0" borderId="14" xfId="0" applyFont="1" applyBorder="1" applyAlignment="1">
      <alignment horizontal="left" vertical="center" wrapText="1"/>
    </xf>
    <xf numFmtId="3" fontId="98" fillId="0" borderId="42" xfId="0" applyNumberFormat="1" applyFont="1" applyBorder="1" applyAlignment="1">
      <alignment horizontal="right"/>
    </xf>
    <xf numFmtId="0" fontId="99" fillId="0" borderId="12" xfId="0" applyFont="1" applyBorder="1" applyAlignment="1">
      <alignment horizontal="left" vertical="center" wrapText="1" indent="1"/>
    </xf>
    <xf numFmtId="0" fontId="89" fillId="0" borderId="16" xfId="0" applyFont="1" applyBorder="1" applyAlignment="1">
      <alignment horizontal="left" vertical="center" wrapText="1"/>
    </xf>
    <xf numFmtId="3" fontId="100" fillId="0" borderId="42" xfId="0" applyNumberFormat="1" applyFont="1" applyBorder="1" applyAlignment="1">
      <alignment horizontal="right"/>
    </xf>
    <xf numFmtId="0" fontId="99" fillId="28" borderId="13" xfId="0" applyFont="1" applyFill="1" applyBorder="1" applyAlignment="1">
      <alignment horizontal="left" vertical="center" wrapText="1" indent="1"/>
    </xf>
    <xf numFmtId="0" fontId="89" fillId="0" borderId="12" xfId="0" applyFont="1" applyBorder="1" applyAlignment="1">
      <alignment horizontal="left" vertical="center" wrapText="1"/>
    </xf>
    <xf numFmtId="0" fontId="101" fillId="28" borderId="12" xfId="0" applyFont="1" applyFill="1" applyBorder="1" applyAlignment="1">
      <alignment horizontal="left" vertical="center" wrapText="1"/>
    </xf>
    <xf numFmtId="0" fontId="99" fillId="28" borderId="12" xfId="0" applyFont="1" applyFill="1" applyBorder="1" applyAlignment="1">
      <alignment horizontal="left" vertical="center" wrapText="1" indent="1"/>
    </xf>
    <xf numFmtId="0" fontId="97" fillId="0" borderId="12" xfId="0" applyFont="1" applyBorder="1" applyAlignment="1">
      <alignment horizontal="left" vertical="center" wrapText="1"/>
    </xf>
    <xf numFmtId="0" fontId="102" fillId="0" borderId="12" xfId="0" applyFont="1" applyBorder="1" applyAlignment="1">
      <alignment horizontal="left" vertical="center" wrapText="1" indent="1"/>
    </xf>
    <xf numFmtId="0" fontId="101" fillId="0" borderId="12" xfId="0" applyFont="1" applyBorder="1" applyAlignment="1">
      <alignment horizontal="left" vertical="center" wrapText="1"/>
    </xf>
    <xf numFmtId="0" fontId="103" fillId="0" borderId="12" xfId="0" applyFont="1" applyBorder="1" applyAlignment="1">
      <alignment horizontal="left" vertical="center" wrapText="1"/>
    </xf>
    <xf numFmtId="0" fontId="101" fillId="0" borderId="7" xfId="0" applyFont="1" applyBorder="1" applyAlignment="1">
      <alignment horizontal="left" vertical="center" wrapText="1"/>
    </xf>
    <xf numFmtId="0" fontId="89" fillId="0" borderId="7" xfId="0" applyFont="1" applyBorder="1" applyAlignment="1">
      <alignment horizontal="left" vertical="center" wrapText="1"/>
    </xf>
    <xf numFmtId="0" fontId="75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104" fillId="0" borderId="0" xfId="0" applyFont="1"/>
    <xf numFmtId="0" fontId="51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94" fillId="0" borderId="0" xfId="0" applyFont="1"/>
    <xf numFmtId="0" fontId="89" fillId="29" borderId="22" xfId="0" applyFont="1" applyFill="1" applyBorder="1" applyAlignment="1">
      <alignment horizontal="center" textRotation="90" wrapText="1"/>
    </xf>
    <xf numFmtId="3" fontId="84" fillId="0" borderId="42" xfId="0" applyNumberFormat="1" applyFont="1" applyBorder="1" applyAlignment="1">
      <alignment horizontal="right"/>
    </xf>
    <xf numFmtId="3" fontId="85" fillId="0" borderId="42" xfId="0" applyNumberFormat="1" applyFont="1" applyBorder="1" applyAlignment="1">
      <alignment horizontal="right"/>
    </xf>
    <xf numFmtId="0" fontId="99" fillId="0" borderId="13" xfId="0" applyFont="1" applyBorder="1" applyAlignment="1">
      <alignment horizontal="left" vertical="center" wrapText="1" indent="1"/>
    </xf>
    <xf numFmtId="0" fontId="101" fillId="28" borderId="13" xfId="0" applyFont="1" applyFill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89" fillId="0" borderId="13" xfId="0" applyFont="1" applyBorder="1" applyAlignment="1">
      <alignment horizontal="left" vertical="center" wrapText="1"/>
    </xf>
    <xf numFmtId="0" fontId="101" fillId="0" borderId="7" xfId="0" applyFont="1" applyBorder="1" applyAlignment="1">
      <alignment vertical="center" wrapText="1"/>
    </xf>
    <xf numFmtId="0" fontId="48" fillId="0" borderId="25" xfId="0" applyFont="1" applyBorder="1" applyAlignment="1">
      <alignment horizontal="center"/>
    </xf>
    <xf numFmtId="0" fontId="87" fillId="0" borderId="17" xfId="0" applyFont="1" applyBorder="1"/>
    <xf numFmtId="0" fontId="101" fillId="0" borderId="16" xfId="0" applyFont="1" applyBorder="1" applyAlignment="1">
      <alignment horizontal="left" vertical="center" wrapText="1"/>
    </xf>
    <xf numFmtId="0" fontId="89" fillId="0" borderId="16" xfId="0" applyFont="1" applyBorder="1" applyAlignment="1">
      <alignment vertical="center" wrapText="1"/>
    </xf>
    <xf numFmtId="0" fontId="89" fillId="0" borderId="12" xfId="182" applyFont="1" applyBorder="1" applyAlignment="1">
      <alignment horizontal="left" vertical="center" wrapText="1"/>
    </xf>
    <xf numFmtId="0" fontId="96" fillId="0" borderId="12" xfId="0" applyFont="1" applyBorder="1" applyAlignment="1">
      <alignment horizontal="left" vertical="center" wrapText="1" indent="1"/>
    </xf>
    <xf numFmtId="0" fontId="89" fillId="0" borderId="15" xfId="0" applyFont="1" applyBorder="1" applyAlignment="1">
      <alignment horizontal="left" vertical="center" wrapText="1"/>
    </xf>
    <xf numFmtId="0" fontId="101" fillId="0" borderId="0" xfId="0" applyFont="1" applyAlignment="1">
      <alignment horizontal="justify"/>
    </xf>
    <xf numFmtId="0" fontId="89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0" fontId="89" fillId="0" borderId="17" xfId="0" applyFont="1" applyBorder="1" applyAlignment="1">
      <alignment vertical="center"/>
    </xf>
    <xf numFmtId="0" fontId="96" fillId="29" borderId="31" xfId="0" quotePrefix="1" applyFont="1" applyFill="1" applyBorder="1" applyAlignment="1">
      <alignment horizontal="center" vertical="center" wrapText="1"/>
    </xf>
    <xf numFmtId="0" fontId="101" fillId="0" borderId="14" xfId="0" applyFont="1" applyBorder="1" applyAlignment="1">
      <alignment horizontal="justify" vertical="center" wrapText="1"/>
    </xf>
    <xf numFmtId="0" fontId="89" fillId="0" borderId="14" xfId="0" applyFont="1" applyBorder="1" applyAlignment="1">
      <alignment vertical="center" wrapText="1"/>
    </xf>
    <xf numFmtId="166" fontId="98" fillId="0" borderId="42" xfId="0" applyNumberFormat="1" applyFont="1" applyBorder="1" applyAlignment="1">
      <alignment horizontal="right"/>
    </xf>
    <xf numFmtId="0" fontId="99" fillId="0" borderId="12" xfId="0" applyFont="1" applyBorder="1" applyAlignment="1">
      <alignment horizontal="left" vertical="center" wrapText="1"/>
    </xf>
    <xf numFmtId="166" fontId="96" fillId="0" borderId="12" xfId="0" applyNumberFormat="1" applyFont="1" applyBorder="1"/>
    <xf numFmtId="0" fontId="89" fillId="0" borderId="12" xfId="0" applyFont="1" applyBorder="1" applyAlignment="1">
      <alignment vertical="center" wrapText="1"/>
    </xf>
    <xf numFmtId="0" fontId="102" fillId="0" borderId="12" xfId="0" applyFont="1" applyBorder="1" applyAlignment="1">
      <alignment horizontal="left" vertical="center" wrapText="1"/>
    </xf>
    <xf numFmtId="0" fontId="89" fillId="0" borderId="13" xfId="0" applyFont="1" applyBorder="1" applyAlignment="1">
      <alignment vertical="center" wrapText="1"/>
    </xf>
    <xf numFmtId="0" fontId="99" fillId="0" borderId="13" xfId="0" applyFont="1" applyBorder="1" applyAlignment="1">
      <alignment horizontal="left" vertical="center" wrapText="1"/>
    </xf>
    <xf numFmtId="0" fontId="101" fillId="0" borderId="12" xfId="0" applyFont="1" applyBorder="1" applyAlignment="1">
      <alignment horizontal="justify" vertical="center" wrapText="1"/>
    </xf>
    <xf numFmtId="166" fontId="105" fillId="28" borderId="16" xfId="0" applyNumberFormat="1" applyFont="1" applyFill="1" applyBorder="1"/>
    <xf numFmtId="0" fontId="102" fillId="28" borderId="12" xfId="0" applyFont="1" applyFill="1" applyBorder="1" applyAlignment="1">
      <alignment horizontal="left" vertical="center" wrapText="1"/>
    </xf>
    <xf numFmtId="0" fontId="97" fillId="0" borderId="12" xfId="0" applyFont="1" applyBorder="1" applyAlignment="1">
      <alignment horizontal="justify" vertical="center" wrapText="1"/>
    </xf>
    <xf numFmtId="166" fontId="107" fillId="33" borderId="12" xfId="0" applyNumberFormat="1" applyFont="1" applyFill="1" applyBorder="1"/>
    <xf numFmtId="0" fontId="97" fillId="28" borderId="12" xfId="0" applyFont="1" applyFill="1" applyBorder="1" applyAlignment="1">
      <alignment horizontal="justify" vertical="center" wrapText="1"/>
    </xf>
    <xf numFmtId="166" fontId="105" fillId="33" borderId="12" xfId="0" applyNumberFormat="1" applyFont="1" applyFill="1" applyBorder="1"/>
    <xf numFmtId="0" fontId="101" fillId="0" borderId="13" xfId="0" applyFont="1" applyBorder="1" applyAlignment="1">
      <alignment horizontal="justify" vertical="center" wrapText="1"/>
    </xf>
    <xf numFmtId="166" fontId="105" fillId="33" borderId="13" xfId="0" applyNumberFormat="1" applyFont="1" applyFill="1" applyBorder="1"/>
    <xf numFmtId="0" fontId="101" fillId="0" borderId="7" xfId="0" applyFont="1" applyBorder="1" applyAlignment="1">
      <alignment horizontal="justify" vertical="center" wrapText="1"/>
    </xf>
    <xf numFmtId="0" fontId="89" fillId="0" borderId="7" xfId="0" applyFont="1" applyBorder="1" applyAlignment="1">
      <alignment vertical="center" wrapText="1"/>
    </xf>
    <xf numFmtId="0" fontId="101" fillId="0" borderId="16" xfId="0" applyFont="1" applyBorder="1" applyAlignment="1">
      <alignment horizontal="justify" vertical="center" wrapText="1"/>
    </xf>
    <xf numFmtId="166" fontId="96" fillId="33" borderId="12" xfId="0" applyNumberFormat="1" applyFont="1" applyFill="1" applyBorder="1"/>
    <xf numFmtId="0" fontId="89" fillId="0" borderId="22" xfId="0" applyFont="1" applyBorder="1" applyAlignment="1">
      <alignment vertical="center" wrapText="1"/>
    </xf>
    <xf numFmtId="0" fontId="89" fillId="0" borderId="15" xfId="0" applyFont="1" applyBorder="1" applyAlignment="1">
      <alignment vertical="center" wrapText="1"/>
    </xf>
    <xf numFmtId="166" fontId="105" fillId="28" borderId="22" xfId="0" applyNumberFormat="1" applyFont="1" applyFill="1" applyBorder="1"/>
    <xf numFmtId="166" fontId="105" fillId="33" borderId="18" xfId="0" applyNumberFormat="1" applyFont="1" applyFill="1" applyBorder="1"/>
    <xf numFmtId="166" fontId="96" fillId="0" borderId="14" xfId="0" applyNumberFormat="1" applyFont="1" applyBorder="1"/>
    <xf numFmtId="0" fontId="89" fillId="0" borderId="25" xfId="0" applyFont="1" applyBorder="1" applyAlignment="1">
      <alignment vertical="center"/>
    </xf>
    <xf numFmtId="0" fontId="89" fillId="29" borderId="7" xfId="182" applyFont="1" applyFill="1" applyBorder="1" applyAlignment="1">
      <alignment horizontal="center" vertical="center" wrapText="1"/>
    </xf>
    <xf numFmtId="0" fontId="108" fillId="0" borderId="0" xfId="0" applyFont="1" applyAlignment="1">
      <alignment shrinkToFit="1"/>
    </xf>
    <xf numFmtId="0" fontId="96" fillId="29" borderId="7" xfId="0" quotePrefix="1" applyFont="1" applyFill="1" applyBorder="1" applyAlignment="1">
      <alignment horizontal="center" wrapText="1"/>
    </xf>
    <xf numFmtId="0" fontId="96" fillId="0" borderId="0" xfId="0" applyFont="1"/>
    <xf numFmtId="166" fontId="91" fillId="0" borderId="38" xfId="194" applyNumberFormat="1" applyFont="1" applyBorder="1" applyAlignment="1">
      <alignment horizontal="right"/>
    </xf>
    <xf numFmtId="166" fontId="91" fillId="0" borderId="39" xfId="241" applyNumberFormat="1" applyFont="1" applyBorder="1" applyAlignment="1">
      <alignment horizontal="right"/>
    </xf>
    <xf numFmtId="166" fontId="91" fillId="0" borderId="40" xfId="241" applyNumberFormat="1" applyFont="1" applyBorder="1" applyAlignment="1">
      <alignment horizontal="right"/>
    </xf>
    <xf numFmtId="166" fontId="91" fillId="0" borderId="19" xfId="241" applyNumberFormat="1" applyFont="1" applyBorder="1" applyAlignment="1">
      <alignment horizontal="right"/>
    </xf>
    <xf numFmtId="166" fontId="91" fillId="0" borderId="64" xfId="241" applyNumberFormat="1" applyFont="1" applyBorder="1" applyAlignment="1">
      <alignment horizontal="right"/>
    </xf>
    <xf numFmtId="166" fontId="92" fillId="33" borderId="42" xfId="182" applyNumberFormat="1" applyFont="1" applyFill="1" applyBorder="1"/>
    <xf numFmtId="166" fontId="92" fillId="33" borderId="43" xfId="182" applyNumberFormat="1" applyFont="1" applyFill="1" applyBorder="1"/>
    <xf numFmtId="0" fontId="99" fillId="0" borderId="12" xfId="182" applyFont="1" applyBorder="1" applyAlignment="1">
      <alignment horizontal="left" vertical="center" wrapText="1" indent="1"/>
    </xf>
    <xf numFmtId="0" fontId="89" fillId="28" borderId="12" xfId="0" applyFont="1" applyFill="1" applyBorder="1" applyAlignment="1">
      <alignment vertical="center" wrapText="1"/>
    </xf>
    <xf numFmtId="166" fontId="92" fillId="33" borderId="41" xfId="0" applyNumberFormat="1" applyFont="1" applyFill="1" applyBorder="1"/>
    <xf numFmtId="166" fontId="92" fillId="33" borderId="42" xfId="249" applyNumberFormat="1" applyFont="1" applyFill="1" applyBorder="1" applyAlignment="1"/>
    <xf numFmtId="0" fontId="99" fillId="28" borderId="12" xfId="182" applyFont="1" applyFill="1" applyBorder="1" applyAlignment="1">
      <alignment horizontal="left" vertical="center" wrapText="1" indent="1"/>
    </xf>
    <xf numFmtId="0" fontId="99" fillId="0" borderId="12" xfId="182" applyFont="1" applyBorder="1" applyAlignment="1">
      <alignment horizontal="left" wrapText="1" indent="1"/>
    </xf>
    <xf numFmtId="0" fontId="89" fillId="28" borderId="12" xfId="0" applyFont="1" applyFill="1" applyBorder="1" applyAlignment="1">
      <alignment horizontal="left" wrapText="1"/>
    </xf>
    <xf numFmtId="0" fontId="101" fillId="0" borderId="12" xfId="182" applyFont="1" applyBorder="1" applyAlignment="1">
      <alignment vertical="center" wrapText="1"/>
    </xf>
    <xf numFmtId="3" fontId="91" fillId="0" borderId="42" xfId="241" applyNumberFormat="1" applyFont="1" applyBorder="1" applyAlignment="1">
      <alignment horizontal="right"/>
    </xf>
    <xf numFmtId="166" fontId="91" fillId="0" borderId="42" xfId="241" applyNumberFormat="1" applyFont="1" applyBorder="1" applyAlignment="1">
      <alignment horizontal="right"/>
    </xf>
    <xf numFmtId="166" fontId="91" fillId="0" borderId="43" xfId="241" applyNumberFormat="1" applyFont="1" applyBorder="1" applyAlignment="1">
      <alignment horizontal="right"/>
    </xf>
    <xf numFmtId="166" fontId="91" fillId="0" borderId="21" xfId="241" applyNumberFormat="1" applyFont="1" applyBorder="1" applyAlignment="1">
      <alignment horizontal="right"/>
    </xf>
    <xf numFmtId="166" fontId="91" fillId="0" borderId="57" xfId="241" applyNumberFormat="1" applyFont="1" applyBorder="1" applyAlignment="1">
      <alignment horizontal="right"/>
    </xf>
    <xf numFmtId="166" fontId="91" fillId="0" borderId="12" xfId="241" applyNumberFormat="1" applyFont="1" applyBorder="1" applyAlignment="1">
      <alignment horizontal="right"/>
    </xf>
    <xf numFmtId="3" fontId="92" fillId="33" borderId="41" xfId="0" applyNumberFormat="1" applyFont="1" applyFill="1" applyBorder="1"/>
    <xf numFmtId="3" fontId="92" fillId="33" borderId="42" xfId="249" applyNumberFormat="1" applyFont="1" applyFill="1" applyBorder="1" applyAlignment="1"/>
    <xf numFmtId="3" fontId="92" fillId="0" borderId="42" xfId="249" applyNumberFormat="1" applyFont="1" applyFill="1" applyBorder="1" applyAlignment="1"/>
    <xf numFmtId="0" fontId="99" fillId="0" borderId="13" xfId="182" applyFont="1" applyBorder="1" applyAlignment="1">
      <alignment horizontal="left" wrapText="1"/>
    </xf>
    <xf numFmtId="0" fontId="89" fillId="28" borderId="13" xfId="0" applyFont="1" applyFill="1" applyBorder="1" applyAlignment="1">
      <alignment vertical="center" wrapText="1"/>
    </xf>
    <xf numFmtId="0" fontId="99" fillId="0" borderId="15" xfId="182" applyFont="1" applyBorder="1" applyAlignment="1">
      <alignment horizontal="left" vertical="center" wrapText="1" indent="1"/>
    </xf>
    <xf numFmtId="0" fontId="89" fillId="28" borderId="15" xfId="0" applyFont="1" applyFill="1" applyBorder="1" applyAlignment="1">
      <alignment vertical="center" wrapText="1"/>
    </xf>
    <xf numFmtId="0" fontId="97" fillId="0" borderId="7" xfId="182" applyFont="1" applyBorder="1" applyAlignment="1">
      <alignment vertical="center" wrapText="1"/>
    </xf>
    <xf numFmtId="0" fontId="89" fillId="0" borderId="7" xfId="182" applyFont="1" applyBorder="1" applyAlignment="1">
      <alignment horizontal="left" vertical="center" wrapText="1"/>
    </xf>
    <xf numFmtId="3" fontId="91" fillId="33" borderId="47" xfId="182" applyNumberFormat="1" applyFont="1" applyFill="1" applyBorder="1"/>
    <xf numFmtId="3" fontId="91" fillId="33" borderId="55" xfId="182" applyNumberFormat="1" applyFont="1" applyFill="1" applyBorder="1"/>
    <xf numFmtId="166" fontId="91" fillId="33" borderId="55" xfId="182" applyNumberFormat="1" applyFont="1" applyFill="1" applyBorder="1"/>
    <xf numFmtId="166" fontId="109" fillId="33" borderId="12" xfId="182" applyNumberFormat="1" applyFont="1" applyFill="1" applyBorder="1"/>
    <xf numFmtId="166" fontId="91" fillId="33" borderId="48" xfId="182" applyNumberFormat="1" applyFont="1" applyFill="1" applyBorder="1"/>
    <xf numFmtId="166" fontId="91" fillId="33" borderId="49" xfId="182" applyNumberFormat="1" applyFont="1" applyFill="1" applyBorder="1"/>
    <xf numFmtId="0" fontId="87" fillId="0" borderId="0" xfId="0" applyFont="1" applyAlignment="1">
      <alignment horizontal="left"/>
    </xf>
    <xf numFmtId="0" fontId="95" fillId="0" borderId="17" xfId="0" applyFont="1" applyBorder="1"/>
    <xf numFmtId="166" fontId="48" fillId="33" borderId="42" xfId="249" applyNumberFormat="1" applyFont="1" applyFill="1" applyBorder="1" applyAlignment="1"/>
    <xf numFmtId="166" fontId="48" fillId="0" borderId="42" xfId="249" applyNumberFormat="1" applyFont="1" applyFill="1" applyBorder="1" applyAlignment="1"/>
    <xf numFmtId="166" fontId="105" fillId="0" borderId="41" xfId="0" applyNumberFormat="1" applyFont="1" applyBorder="1"/>
    <xf numFmtId="166" fontId="105" fillId="0" borderId="42" xfId="0" applyNumberFormat="1" applyFont="1" applyBorder="1"/>
    <xf numFmtId="166" fontId="96" fillId="0" borderId="42" xfId="249" applyNumberFormat="1" applyFont="1" applyFill="1" applyBorder="1" applyAlignment="1"/>
    <xf numFmtId="166" fontId="105" fillId="0" borderId="47" xfId="0" applyNumberFormat="1" applyFont="1" applyBorder="1"/>
    <xf numFmtId="166" fontId="105" fillId="0" borderId="48" xfId="0" applyNumberFormat="1" applyFont="1" applyBorder="1"/>
    <xf numFmtId="0" fontId="96" fillId="29" borderId="7" xfId="0" applyFont="1" applyFill="1" applyBorder="1" applyAlignment="1">
      <alignment horizontal="center" vertical="center" wrapText="1"/>
    </xf>
    <xf numFmtId="0" fontId="96" fillId="30" borderId="36" xfId="182" applyFont="1" applyFill="1" applyBorder="1" applyAlignment="1">
      <alignment wrapText="1"/>
    </xf>
    <xf numFmtId="0" fontId="89" fillId="28" borderId="26" xfId="182" applyFont="1" applyFill="1" applyBorder="1" applyAlignment="1">
      <alignment horizontal="left" vertical="center" wrapText="1"/>
    </xf>
    <xf numFmtId="0" fontId="89" fillId="28" borderId="12" xfId="182" applyFont="1" applyFill="1" applyBorder="1" applyAlignment="1">
      <alignment horizontal="left" vertical="center" wrapText="1"/>
    </xf>
    <xf numFmtId="0" fontId="89" fillId="0" borderId="14" xfId="182" applyFont="1" applyBorder="1" applyAlignment="1">
      <alignment horizontal="left" vertical="center" wrapText="1"/>
    </xf>
    <xf numFmtId="0" fontId="89" fillId="0" borderId="15" xfId="182" applyFont="1" applyBorder="1" applyAlignment="1">
      <alignment horizontal="left" vertical="center" wrapText="1"/>
    </xf>
    <xf numFmtId="0" fontId="89" fillId="0" borderId="22" xfId="182" applyFont="1" applyBorder="1" applyAlignment="1">
      <alignment horizontal="left" vertical="center" wrapText="1"/>
    </xf>
    <xf numFmtId="0" fontId="87" fillId="0" borderId="0" xfId="182" applyFont="1"/>
    <xf numFmtId="0" fontId="94" fillId="0" borderId="0" xfId="182" applyFont="1"/>
    <xf numFmtId="0" fontId="94" fillId="0" borderId="0" xfId="182" applyFont="1" applyAlignment="1">
      <alignment shrinkToFit="1"/>
    </xf>
    <xf numFmtId="0" fontId="87" fillId="29" borderId="35" xfId="182" applyFont="1" applyFill="1" applyBorder="1" applyAlignment="1">
      <alignment horizontal="justify"/>
    </xf>
    <xf numFmtId="0" fontId="89" fillId="29" borderId="23" xfId="182" applyFont="1" applyFill="1" applyBorder="1" applyAlignment="1">
      <alignment horizontal="center" vertical="top" wrapText="1"/>
    </xf>
    <xf numFmtId="0" fontId="93" fillId="29" borderId="22" xfId="182" applyFont="1" applyFill="1" applyBorder="1" applyAlignment="1">
      <alignment horizontal="center" textRotation="90" wrapText="1"/>
    </xf>
    <xf numFmtId="0" fontId="95" fillId="29" borderId="7" xfId="182" applyFont="1" applyFill="1" applyBorder="1" applyAlignment="1">
      <alignment horizontal="center" vertical="top" textRotation="90" wrapText="1"/>
    </xf>
    <xf numFmtId="0" fontId="95" fillId="29" borderId="7" xfId="182" applyFont="1" applyFill="1" applyBorder="1" applyAlignment="1">
      <alignment horizontal="center" vertical="center" textRotation="90" wrapText="1"/>
    </xf>
    <xf numFmtId="0" fontId="112" fillId="0" borderId="0" xfId="182" applyFont="1" applyAlignment="1">
      <alignment shrinkToFit="1"/>
    </xf>
    <xf numFmtId="0" fontId="92" fillId="29" borderId="34" xfId="182" applyFont="1" applyFill="1" applyBorder="1" applyAlignment="1">
      <alignment horizontal="justify"/>
    </xf>
    <xf numFmtId="0" fontId="113" fillId="29" borderId="32" xfId="182" applyFont="1" applyFill="1" applyBorder="1" applyAlignment="1">
      <alignment horizontal="center" vertical="top" wrapText="1"/>
    </xf>
    <xf numFmtId="0" fontId="93" fillId="29" borderId="18" xfId="182" applyFont="1" applyFill="1" applyBorder="1" applyAlignment="1">
      <alignment horizontal="center" textRotation="90" wrapText="1"/>
    </xf>
    <xf numFmtId="0" fontId="92" fillId="29" borderId="22" xfId="182" quotePrefix="1" applyFont="1" applyFill="1" applyBorder="1" applyAlignment="1">
      <alignment horizontal="center" vertical="center" wrapText="1"/>
    </xf>
    <xf numFmtId="0" fontId="92" fillId="29" borderId="35" xfId="182" quotePrefix="1" applyFont="1" applyFill="1" applyBorder="1" applyAlignment="1">
      <alignment horizontal="center" vertical="center" wrapText="1"/>
    </xf>
    <xf numFmtId="0" fontId="92" fillId="0" borderId="0" xfId="182" applyFont="1"/>
    <xf numFmtId="166" fontId="91" fillId="33" borderId="7" xfId="182" applyNumberFormat="1" applyFont="1" applyFill="1" applyBorder="1"/>
    <xf numFmtId="0" fontId="92" fillId="29" borderId="22" xfId="0" quotePrefix="1" applyFont="1" applyFill="1" applyBorder="1" applyAlignment="1">
      <alignment horizontal="center" vertical="center" wrapText="1"/>
    </xf>
    <xf numFmtId="0" fontId="89" fillId="0" borderId="22" xfId="0" applyFont="1" applyBorder="1" applyAlignment="1">
      <alignment horizontal="left" vertical="center" wrapText="1"/>
    </xf>
    <xf numFmtId="166" fontId="109" fillId="33" borderId="14" xfId="249" applyNumberFormat="1" applyFont="1" applyFill="1" applyBorder="1" applyAlignment="1"/>
    <xf numFmtId="166" fontId="92" fillId="33" borderId="7" xfId="182" applyNumberFormat="1" applyFont="1" applyFill="1" applyBorder="1"/>
    <xf numFmtId="166" fontId="69" fillId="33" borderId="14" xfId="249" applyNumberFormat="1" applyFont="1" applyFill="1" applyBorder="1" applyAlignment="1"/>
    <xf numFmtId="0" fontId="99" fillId="0" borderId="24" xfId="182" applyFont="1" applyBorder="1" applyAlignment="1">
      <alignment horizontal="left" vertical="center" wrapText="1" indent="1"/>
    </xf>
    <xf numFmtId="166" fontId="92" fillId="0" borderId="14" xfId="241" applyNumberFormat="1" applyFont="1" applyBorder="1"/>
    <xf numFmtId="166" fontId="92" fillId="0" borderId="12" xfId="241" applyNumberFormat="1" applyFont="1" applyBorder="1"/>
    <xf numFmtId="0" fontId="114" fillId="0" borderId="20" xfId="190" applyFont="1" applyBorder="1" applyAlignment="1">
      <alignment horizontal="left" vertical="center" wrapText="1" indent="2"/>
    </xf>
    <xf numFmtId="0" fontId="89" fillId="0" borderId="13" xfId="182" applyFont="1" applyBorder="1" applyAlignment="1">
      <alignment horizontal="left" vertical="center" wrapText="1"/>
    </xf>
    <xf numFmtId="166" fontId="92" fillId="33" borderId="12" xfId="249" applyNumberFormat="1" applyFont="1" applyFill="1" applyBorder="1" applyAlignment="1"/>
    <xf numFmtId="166" fontId="92" fillId="33" borderId="12" xfId="182" applyNumberFormat="1" applyFont="1" applyFill="1" applyBorder="1"/>
    <xf numFmtId="0" fontId="114" fillId="0" borderId="20" xfId="182" applyFont="1" applyBorder="1" applyAlignment="1">
      <alignment horizontal="left" vertical="center" wrapText="1" indent="2"/>
    </xf>
    <xf numFmtId="0" fontId="99" fillId="0" borderId="20" xfId="182" applyFont="1" applyBorder="1" applyAlignment="1">
      <alignment horizontal="left" vertical="center" wrapText="1" indent="1"/>
    </xf>
    <xf numFmtId="0" fontId="99" fillId="0" borderId="20" xfId="182" applyFont="1" applyBorder="1" applyAlignment="1">
      <alignment vertical="center" wrapText="1"/>
    </xf>
    <xf numFmtId="166" fontId="92" fillId="33" borderId="15" xfId="182" applyNumberFormat="1" applyFont="1" applyFill="1" applyBorder="1"/>
    <xf numFmtId="0" fontId="89" fillId="0" borderId="26" xfId="0" applyFont="1" applyBorder="1" applyAlignment="1">
      <alignment horizontal="left" vertical="center" wrapText="1"/>
    </xf>
    <xf numFmtId="166" fontId="91" fillId="33" borderId="26" xfId="182" applyNumberFormat="1" applyFont="1" applyFill="1" applyBorder="1"/>
    <xf numFmtId="166" fontId="91" fillId="0" borderId="12" xfId="241" applyNumberFormat="1" applyFont="1" applyBorder="1"/>
    <xf numFmtId="0" fontId="92" fillId="29" borderId="42" xfId="0" quotePrefix="1" applyFont="1" applyFill="1" applyBorder="1" applyAlignment="1">
      <alignment horizontal="center" vertical="center" wrapText="1"/>
    </xf>
    <xf numFmtId="0" fontId="89" fillId="0" borderId="42" xfId="0" applyFont="1" applyBorder="1" applyAlignment="1">
      <alignment horizontal="left" vertical="center" wrapText="1"/>
    </xf>
    <xf numFmtId="166" fontId="92" fillId="33" borderId="41" xfId="182" applyNumberFormat="1" applyFont="1" applyFill="1" applyBorder="1"/>
    <xf numFmtId="166" fontId="92" fillId="33" borderId="21" xfId="182" applyNumberFormat="1" applyFont="1" applyFill="1" applyBorder="1"/>
    <xf numFmtId="166" fontId="92" fillId="0" borderId="16" xfId="241" applyNumberFormat="1" applyFont="1" applyBorder="1"/>
    <xf numFmtId="166" fontId="92" fillId="33" borderId="13" xfId="182" applyNumberFormat="1" applyFont="1" applyFill="1" applyBorder="1"/>
    <xf numFmtId="0" fontId="99" fillId="0" borderId="37" xfId="182" applyFont="1" applyBorder="1" applyAlignment="1">
      <alignment vertical="center" wrapText="1"/>
    </xf>
    <xf numFmtId="0" fontId="92" fillId="30" borderId="37" xfId="182" applyFont="1" applyFill="1" applyBorder="1" applyAlignment="1">
      <alignment vertical="top" wrapText="1"/>
    </xf>
    <xf numFmtId="166" fontId="92" fillId="33" borderId="12" xfId="0" applyNumberFormat="1" applyFont="1" applyFill="1" applyBorder="1"/>
    <xf numFmtId="166" fontId="92" fillId="33" borderId="57" xfId="0" applyNumberFormat="1" applyFont="1" applyFill="1" applyBorder="1"/>
    <xf numFmtId="0" fontId="92" fillId="30" borderId="30" xfId="182" applyFont="1" applyFill="1" applyBorder="1" applyAlignment="1">
      <alignment vertical="top" wrapText="1"/>
    </xf>
    <xf numFmtId="0" fontId="92" fillId="30" borderId="15" xfId="182" applyFont="1" applyFill="1" applyBorder="1" applyAlignment="1">
      <alignment vertical="top" wrapText="1"/>
    </xf>
    <xf numFmtId="0" fontId="48" fillId="30" borderId="15" xfId="182" applyFont="1" applyFill="1" applyBorder="1" applyAlignment="1">
      <alignment vertical="top" wrapText="1"/>
    </xf>
    <xf numFmtId="0" fontId="97" fillId="0" borderId="8" xfId="182" applyFont="1" applyBorder="1" applyAlignment="1">
      <alignment vertical="center" wrapText="1"/>
    </xf>
    <xf numFmtId="166" fontId="92" fillId="33" borderId="14" xfId="182" applyNumberFormat="1" applyFont="1" applyFill="1" applyBorder="1"/>
    <xf numFmtId="166" fontId="92" fillId="33" borderId="0" xfId="0" applyNumberFormat="1" applyFont="1" applyFill="1"/>
    <xf numFmtId="166" fontId="92" fillId="33" borderId="20" xfId="182" applyNumberFormat="1" applyFont="1" applyFill="1" applyBorder="1"/>
    <xf numFmtId="166" fontId="92" fillId="33" borderId="29" xfId="182" applyNumberFormat="1" applyFont="1" applyFill="1" applyBorder="1"/>
    <xf numFmtId="166" fontId="50" fillId="33" borderId="8" xfId="182" applyNumberFormat="1" applyFont="1" applyFill="1" applyBorder="1"/>
    <xf numFmtId="0" fontId="50" fillId="34" borderId="61" xfId="182" applyFont="1" applyFill="1" applyBorder="1" applyAlignment="1">
      <alignment vertical="top" wrapText="1"/>
    </xf>
    <xf numFmtId="166" fontId="50" fillId="33" borderId="27" xfId="182" applyNumberFormat="1" applyFont="1" applyFill="1" applyBorder="1"/>
    <xf numFmtId="0" fontId="69" fillId="34" borderId="68" xfId="182" applyFont="1" applyFill="1" applyBorder="1" applyAlignment="1">
      <alignment vertical="top" wrapText="1"/>
    </xf>
    <xf numFmtId="0" fontId="74" fillId="34" borderId="66" xfId="182" applyFont="1" applyFill="1" applyBorder="1" applyAlignment="1">
      <alignment vertical="top" wrapText="1"/>
    </xf>
    <xf numFmtId="0" fontId="74" fillId="34" borderId="73" xfId="182" applyFont="1" applyFill="1" applyBorder="1" applyAlignment="1">
      <alignment vertical="top" wrapText="1"/>
    </xf>
    <xf numFmtId="0" fontId="55" fillId="34" borderId="68" xfId="182" applyFont="1" applyFill="1" applyBorder="1" applyAlignment="1">
      <alignment vertical="top" wrapText="1"/>
    </xf>
    <xf numFmtId="0" fontId="55" fillId="34" borderId="66" xfId="182" applyFont="1" applyFill="1" applyBorder="1" applyAlignment="1">
      <alignment vertical="top" wrapText="1"/>
    </xf>
    <xf numFmtId="0" fontId="55" fillId="34" borderId="73" xfId="182" applyFont="1" applyFill="1" applyBorder="1" applyAlignment="1">
      <alignment vertical="top" wrapText="1"/>
    </xf>
    <xf numFmtId="0" fontId="55" fillId="34" borderId="75" xfId="182" applyFont="1" applyFill="1" applyBorder="1" applyAlignment="1">
      <alignment vertical="top" wrapText="1"/>
    </xf>
    <xf numFmtId="0" fontId="55" fillId="34" borderId="72" xfId="182" applyFont="1" applyFill="1" applyBorder="1" applyAlignment="1">
      <alignment vertical="top" wrapText="1"/>
    </xf>
    <xf numFmtId="0" fontId="55" fillId="34" borderId="76" xfId="182" applyFont="1" applyFill="1" applyBorder="1" applyAlignment="1">
      <alignment vertical="top" wrapText="1"/>
    </xf>
    <xf numFmtId="0" fontId="55" fillId="34" borderId="67" xfId="182" applyFont="1" applyFill="1" applyBorder="1" applyAlignment="1">
      <alignment vertical="top" wrapText="1"/>
    </xf>
    <xf numFmtId="0" fontId="55" fillId="34" borderId="74" xfId="182" applyFont="1" applyFill="1" applyBorder="1" applyAlignment="1">
      <alignment vertical="top" wrapText="1"/>
    </xf>
    <xf numFmtId="0" fontId="48" fillId="30" borderId="12" xfId="182" applyFont="1" applyFill="1" applyBorder="1"/>
    <xf numFmtId="0" fontId="89" fillId="0" borderId="12" xfId="182" applyFont="1" applyBorder="1" applyAlignment="1">
      <alignment vertical="center" wrapText="1"/>
    </xf>
    <xf numFmtId="166" fontId="92" fillId="33" borderId="22" xfId="182" applyNumberFormat="1" applyFont="1" applyFill="1" applyBorder="1"/>
    <xf numFmtId="0" fontId="92" fillId="30" borderId="22" xfId="182" applyFont="1" applyFill="1" applyBorder="1" applyAlignment="1">
      <alignment vertical="top" wrapText="1"/>
    </xf>
    <xf numFmtId="0" fontId="115" fillId="30" borderId="13" xfId="182" applyFont="1" applyFill="1" applyBorder="1" applyAlignment="1">
      <alignment vertical="top" wrapText="1"/>
    </xf>
    <xf numFmtId="0" fontId="115" fillId="30" borderId="29" xfId="182" applyFont="1" applyFill="1" applyBorder="1" applyAlignment="1">
      <alignment vertical="top" wrapText="1"/>
    </xf>
    <xf numFmtId="0" fontId="55" fillId="30" borderId="13" xfId="182" applyFont="1" applyFill="1" applyBorder="1" applyAlignment="1">
      <alignment vertical="top" wrapText="1"/>
    </xf>
    <xf numFmtId="0" fontId="48" fillId="30" borderId="13" xfId="182" applyFont="1" applyFill="1" applyBorder="1"/>
    <xf numFmtId="0" fontId="48" fillId="30" borderId="103" xfId="182" applyFont="1" applyFill="1" applyBorder="1"/>
    <xf numFmtId="0" fontId="111" fillId="0" borderId="8" xfId="182" applyFont="1" applyBorder="1" applyAlignment="1">
      <alignment vertical="center" wrapText="1"/>
    </xf>
    <xf numFmtId="0" fontId="50" fillId="30" borderId="7" xfId="182" applyFont="1" applyFill="1" applyBorder="1"/>
    <xf numFmtId="0" fontId="89" fillId="0" borderId="0" xfId="0" applyFont="1" applyAlignment="1">
      <alignment horizontal="left" vertical="center" wrapText="1"/>
    </xf>
    <xf numFmtId="0" fontId="67" fillId="28" borderId="17" xfId="0" applyFont="1" applyFill="1" applyBorder="1" applyAlignment="1">
      <alignment horizontal="left"/>
    </xf>
    <xf numFmtId="14" fontId="66" fillId="39" borderId="17" xfId="0" applyNumberFormat="1" applyFont="1" applyFill="1" applyBorder="1" applyAlignment="1">
      <alignment horizontal="left"/>
    </xf>
    <xf numFmtId="166" fontId="48" fillId="33" borderId="12" xfId="249" applyNumberFormat="1" applyFont="1" applyFill="1" applyBorder="1" applyAlignment="1">
      <alignment horizontal="right"/>
    </xf>
    <xf numFmtId="0" fontId="48" fillId="30" borderId="12" xfId="182" applyFont="1" applyFill="1" applyBorder="1" applyAlignment="1">
      <alignment vertical="center" wrapText="1"/>
    </xf>
    <xf numFmtId="3" fontId="101" fillId="0" borderId="0" xfId="187" applyNumberFormat="1" applyFont="1"/>
    <xf numFmtId="0" fontId="94" fillId="28" borderId="0" xfId="187" applyFont="1" applyFill="1"/>
    <xf numFmtId="0" fontId="87" fillId="28" borderId="0" xfId="187" applyFont="1" applyFill="1"/>
    <xf numFmtId="0" fontId="117" fillId="28" borderId="0" xfId="187" applyFont="1" applyFill="1" applyAlignment="1">
      <alignment shrinkToFit="1"/>
    </xf>
    <xf numFmtId="0" fontId="91" fillId="29" borderId="35" xfId="187" applyFont="1" applyFill="1" applyBorder="1"/>
    <xf numFmtId="0" fontId="91" fillId="29" borderId="23" xfId="187" applyFont="1" applyFill="1" applyBorder="1"/>
    <xf numFmtId="0" fontId="91" fillId="29" borderId="7" xfId="182" quotePrefix="1" applyFont="1" applyFill="1" applyBorder="1" applyAlignment="1">
      <alignment horizontal="center" vertical="center" wrapText="1"/>
    </xf>
    <xf numFmtId="0" fontId="91" fillId="0" borderId="0" xfId="187" applyFont="1"/>
    <xf numFmtId="0" fontId="94" fillId="28" borderId="0" xfId="187" applyFont="1" applyFill="1" applyAlignment="1">
      <alignment shrinkToFit="1"/>
    </xf>
    <xf numFmtId="0" fontId="87" fillId="29" borderId="35" xfId="187" applyFont="1" applyFill="1" applyBorder="1"/>
    <xf numFmtId="0" fontId="87" fillId="29" borderId="23" xfId="187" applyFont="1" applyFill="1" applyBorder="1"/>
    <xf numFmtId="0" fontId="118" fillId="29" borderId="7" xfId="0" applyFont="1" applyFill="1" applyBorder="1" applyAlignment="1">
      <alignment horizontal="center" vertical="center" wrapText="1"/>
    </xf>
    <xf numFmtId="0" fontId="87" fillId="0" borderId="0" xfId="187" applyFont="1"/>
    <xf numFmtId="0" fontId="92" fillId="29" borderId="7" xfId="187" quotePrefix="1" applyFont="1" applyFill="1" applyBorder="1" applyAlignment="1">
      <alignment horizontal="center" vertical="center" wrapText="1"/>
    </xf>
    <xf numFmtId="0" fontId="111" fillId="0" borderId="14" xfId="187" applyFont="1" applyBorder="1" applyAlignment="1">
      <alignment horizontal="left" vertical="center" wrapText="1"/>
    </xf>
    <xf numFmtId="3" fontId="91" fillId="36" borderId="13" xfId="0" applyNumberFormat="1" applyFont="1" applyFill="1" applyBorder="1"/>
    <xf numFmtId="3" fontId="92" fillId="33" borderId="14" xfId="249" applyNumberFormat="1" applyFont="1" applyFill="1" applyBorder="1" applyAlignment="1">
      <alignment horizontal="right"/>
    </xf>
    <xf numFmtId="3" fontId="91" fillId="0" borderId="14" xfId="187" applyNumberFormat="1" applyFont="1" applyBorder="1"/>
    <xf numFmtId="3" fontId="92" fillId="36" borderId="13" xfId="0" applyNumberFormat="1" applyFont="1" applyFill="1" applyBorder="1"/>
    <xf numFmtId="3" fontId="91" fillId="33" borderId="14" xfId="249" applyNumberFormat="1" applyFont="1" applyFill="1" applyBorder="1"/>
    <xf numFmtId="3" fontId="91" fillId="36" borderId="14" xfId="187" applyNumberFormat="1" applyFont="1" applyFill="1" applyBorder="1"/>
    <xf numFmtId="3" fontId="91" fillId="37" borderId="14" xfId="187" applyNumberFormat="1" applyFont="1" applyFill="1" applyBorder="1"/>
    <xf numFmtId="3" fontId="91" fillId="36" borderId="14" xfId="246" applyNumberFormat="1" applyFont="1" applyFill="1" applyBorder="1"/>
    <xf numFmtId="3" fontId="91" fillId="28" borderId="14" xfId="187" applyNumberFormat="1" applyFont="1" applyFill="1" applyBorder="1"/>
    <xf numFmtId="0" fontId="101" fillId="0" borderId="14" xfId="187" applyFont="1" applyBorder="1" applyAlignment="1">
      <alignment horizontal="left" vertical="center" wrapText="1"/>
    </xf>
    <xf numFmtId="0" fontId="99" fillId="0" borderId="12" xfId="187" applyFont="1" applyBorder="1" applyAlignment="1">
      <alignment horizontal="left" vertical="center" wrapText="1" indent="1"/>
    </xf>
    <xf numFmtId="3" fontId="92" fillId="33" borderId="12" xfId="249" applyNumberFormat="1" applyFont="1" applyFill="1" applyBorder="1"/>
    <xf numFmtId="3" fontId="92" fillId="28" borderId="12" xfId="187" applyNumberFormat="1" applyFont="1" applyFill="1" applyBorder="1"/>
    <xf numFmtId="3" fontId="91" fillId="36" borderId="12" xfId="187" applyNumberFormat="1" applyFont="1" applyFill="1" applyBorder="1"/>
    <xf numFmtId="3" fontId="92" fillId="37" borderId="12" xfId="187" applyNumberFormat="1" applyFont="1" applyFill="1" applyBorder="1"/>
    <xf numFmtId="3" fontId="92" fillId="36" borderId="12" xfId="246" applyNumberFormat="1" applyFont="1" applyFill="1" applyBorder="1"/>
    <xf numFmtId="3" fontId="92" fillId="36" borderId="12" xfId="187" applyNumberFormat="1" applyFont="1" applyFill="1" applyBorder="1"/>
    <xf numFmtId="0" fontId="99" fillId="0" borderId="13" xfId="187" applyFont="1" applyBorder="1" applyAlignment="1">
      <alignment horizontal="left" vertical="center" wrapText="1" indent="1"/>
    </xf>
    <xf numFmtId="3" fontId="91" fillId="36" borderId="13" xfId="187" applyNumberFormat="1" applyFont="1" applyFill="1" applyBorder="1"/>
    <xf numFmtId="3" fontId="92" fillId="33" borderId="13" xfId="249" applyNumberFormat="1" applyFont="1" applyFill="1" applyBorder="1"/>
    <xf numFmtId="3" fontId="92" fillId="28" borderId="13" xfId="187" applyNumberFormat="1" applyFont="1" applyFill="1" applyBorder="1"/>
    <xf numFmtId="3" fontId="92" fillId="36" borderId="13" xfId="187" applyNumberFormat="1" applyFont="1" applyFill="1" applyBorder="1"/>
    <xf numFmtId="3" fontId="92" fillId="37" borderId="13" xfId="187" applyNumberFormat="1" applyFont="1" applyFill="1" applyBorder="1"/>
    <xf numFmtId="0" fontId="101" fillId="0" borderId="12" xfId="187" applyFont="1" applyBorder="1" applyAlignment="1">
      <alignment horizontal="left" vertical="center" wrapText="1"/>
    </xf>
    <xf numFmtId="3" fontId="92" fillId="0" borderId="13" xfId="249" applyNumberFormat="1" applyFont="1" applyFill="1" applyBorder="1"/>
    <xf numFmtId="3" fontId="92" fillId="36" borderId="13" xfId="246" applyNumberFormat="1" applyFont="1" applyFill="1" applyBorder="1"/>
    <xf numFmtId="3" fontId="92" fillId="0" borderId="13" xfId="187" applyNumberFormat="1" applyFont="1" applyBorder="1"/>
    <xf numFmtId="0" fontId="102" fillId="0" borderId="13" xfId="187" applyFont="1" applyBorder="1" applyAlignment="1">
      <alignment horizontal="left" vertical="center" wrapText="1" indent="1"/>
    </xf>
    <xf numFmtId="0" fontId="89" fillId="0" borderId="29" xfId="187" applyFont="1" applyBorder="1" applyAlignment="1">
      <alignment horizontal="left" vertical="center" wrapText="1"/>
    </xf>
    <xf numFmtId="0" fontId="89" fillId="0" borderId="12" xfId="187" applyFont="1" applyBorder="1" applyAlignment="1">
      <alignment horizontal="left" vertical="center" wrapText="1"/>
    </xf>
    <xf numFmtId="0" fontId="89" fillId="0" borderId="29" xfId="0" applyFont="1" applyBorder="1" applyAlignment="1">
      <alignment vertical="center" wrapText="1"/>
    </xf>
    <xf numFmtId="0" fontId="102" fillId="0" borderId="12" xfId="187" quotePrefix="1" applyFont="1" applyBorder="1" applyAlignment="1">
      <alignment horizontal="left" vertical="center" wrapText="1" indent="1"/>
    </xf>
    <xf numFmtId="0" fontId="89" fillId="0" borderId="20" xfId="0" quotePrefix="1" applyFont="1" applyBorder="1" applyAlignment="1">
      <alignment vertical="center" wrapText="1"/>
    </xf>
    <xf numFmtId="3" fontId="92" fillId="0" borderId="12" xfId="249" applyNumberFormat="1" applyFont="1" applyFill="1" applyBorder="1"/>
    <xf numFmtId="3" fontId="92" fillId="0" borderId="12" xfId="187" applyNumberFormat="1" applyFont="1" applyBorder="1"/>
    <xf numFmtId="3" fontId="92" fillId="28" borderId="12" xfId="0" applyNumberFormat="1" applyFont="1" applyFill="1" applyBorder="1"/>
    <xf numFmtId="3" fontId="92" fillId="36" borderId="12" xfId="0" applyNumberFormat="1" applyFont="1" applyFill="1" applyBorder="1"/>
    <xf numFmtId="3" fontId="91" fillId="36" borderId="12" xfId="0" applyNumberFormat="1" applyFont="1" applyFill="1" applyBorder="1"/>
    <xf numFmtId="3" fontId="92" fillId="37" borderId="12" xfId="0" applyNumberFormat="1" applyFont="1" applyFill="1" applyBorder="1"/>
    <xf numFmtId="3" fontId="91" fillId="36" borderId="16" xfId="0" applyNumberFormat="1" applyFont="1" applyFill="1" applyBorder="1"/>
    <xf numFmtId="3" fontId="91" fillId="33" borderId="16" xfId="249" applyNumberFormat="1" applyFont="1" applyFill="1" applyBorder="1"/>
    <xf numFmtId="3" fontId="92" fillId="33" borderId="16" xfId="249" applyNumberFormat="1" applyFont="1" applyFill="1" applyBorder="1"/>
    <xf numFmtId="0" fontId="89" fillId="0" borderId="20" xfId="0" applyFont="1" applyBorder="1" applyAlignment="1">
      <alignment vertical="center" wrapText="1"/>
    </xf>
    <xf numFmtId="3" fontId="119" fillId="36" borderId="13" xfId="0" applyNumberFormat="1" applyFont="1" applyFill="1" applyBorder="1"/>
    <xf numFmtId="3" fontId="67" fillId="33" borderId="13" xfId="249" applyNumberFormat="1" applyFont="1" applyFill="1" applyBorder="1"/>
    <xf numFmtId="3" fontId="67" fillId="28" borderId="13" xfId="0" applyNumberFormat="1" applyFont="1" applyFill="1" applyBorder="1"/>
    <xf numFmtId="3" fontId="67" fillId="36" borderId="13" xfId="0" applyNumberFormat="1" applyFont="1" applyFill="1" applyBorder="1"/>
    <xf numFmtId="3" fontId="67" fillId="37" borderId="13" xfId="0" applyNumberFormat="1" applyFont="1" applyFill="1" applyBorder="1"/>
    <xf numFmtId="3" fontId="67" fillId="33" borderId="12" xfId="249" applyNumberFormat="1" applyFont="1" applyFill="1" applyBorder="1"/>
    <xf numFmtId="3" fontId="119" fillId="36" borderId="12" xfId="0" applyNumberFormat="1" applyFont="1" applyFill="1" applyBorder="1"/>
    <xf numFmtId="3" fontId="67" fillId="37" borderId="12" xfId="0" applyNumberFormat="1" applyFont="1" applyFill="1" applyBorder="1"/>
    <xf numFmtId="3" fontId="67" fillId="28" borderId="12" xfId="0" applyNumberFormat="1" applyFont="1" applyFill="1" applyBorder="1"/>
    <xf numFmtId="3" fontId="67" fillId="36" borderId="12" xfId="0" applyNumberFormat="1" applyFont="1" applyFill="1" applyBorder="1"/>
    <xf numFmtId="3" fontId="67" fillId="33" borderId="15" xfId="249" applyNumberFormat="1" applyFont="1" applyFill="1" applyBorder="1"/>
    <xf numFmtId="3" fontId="119" fillId="31" borderId="16" xfId="179" applyNumberFormat="1" applyFont="1" applyFill="1" applyBorder="1"/>
    <xf numFmtId="3" fontId="119" fillId="31" borderId="24" xfId="179" applyNumberFormat="1" applyFont="1" applyFill="1" applyBorder="1"/>
    <xf numFmtId="3" fontId="119" fillId="31" borderId="68" xfId="0" applyNumberFormat="1" applyFont="1" applyFill="1" applyBorder="1"/>
    <xf numFmtId="3" fontId="119" fillId="36" borderId="16" xfId="0" applyNumberFormat="1" applyFont="1" applyFill="1" applyBorder="1"/>
    <xf numFmtId="3" fontId="119" fillId="36" borderId="16" xfId="187" applyNumberFormat="1" applyFont="1" applyFill="1" applyBorder="1"/>
    <xf numFmtId="3" fontId="119" fillId="31" borderId="86" xfId="0" applyNumberFormat="1" applyFont="1" applyFill="1" applyBorder="1"/>
    <xf numFmtId="3" fontId="119" fillId="31" borderId="59" xfId="179" applyNumberFormat="1" applyFont="1" applyFill="1" applyBorder="1"/>
    <xf numFmtId="3" fontId="119" fillId="31" borderId="70" xfId="179" applyNumberFormat="1" applyFont="1" applyFill="1" applyBorder="1"/>
    <xf numFmtId="3" fontId="119" fillId="36" borderId="16" xfId="179" applyNumberFormat="1" applyFont="1" applyFill="1" applyBorder="1"/>
    <xf numFmtId="3" fontId="65" fillId="31" borderId="68" xfId="0" applyNumberFormat="1" applyFont="1" applyFill="1" applyBorder="1"/>
    <xf numFmtId="3" fontId="67" fillId="28" borderId="13" xfId="249" applyNumberFormat="1" applyFont="1" applyFill="1" applyBorder="1"/>
    <xf numFmtId="3" fontId="67" fillId="31" borderId="12" xfId="179" applyNumberFormat="1" applyFont="1" applyFill="1" applyBorder="1"/>
    <xf numFmtId="3" fontId="67" fillId="31" borderId="20" xfId="179" applyNumberFormat="1" applyFont="1" applyFill="1" applyBorder="1"/>
    <xf numFmtId="3" fontId="67" fillId="31" borderId="66" xfId="0" applyNumberFormat="1" applyFont="1" applyFill="1" applyBorder="1"/>
    <xf numFmtId="3" fontId="119" fillId="31" borderId="84" xfId="0" applyNumberFormat="1" applyFont="1" applyFill="1" applyBorder="1"/>
    <xf numFmtId="3" fontId="119" fillId="31" borderId="83" xfId="0" applyNumberFormat="1" applyFont="1" applyFill="1" applyBorder="1"/>
    <xf numFmtId="3" fontId="119" fillId="31" borderId="80" xfId="179" applyNumberFormat="1" applyFont="1" applyFill="1" applyBorder="1"/>
    <xf numFmtId="3" fontId="67" fillId="36" borderId="12" xfId="179" applyNumberFormat="1" applyFont="1" applyFill="1" applyBorder="1"/>
    <xf numFmtId="3" fontId="65" fillId="31" borderId="66" xfId="0" applyNumberFormat="1" applyFont="1" applyFill="1" applyBorder="1"/>
    <xf numFmtId="3" fontId="67" fillId="33" borderId="21" xfId="249" applyNumberFormat="1" applyFont="1" applyFill="1" applyBorder="1"/>
    <xf numFmtId="3" fontId="119" fillId="31" borderId="87" xfId="0" applyNumberFormat="1" applyFont="1" applyFill="1" applyBorder="1"/>
    <xf numFmtId="3" fontId="119" fillId="31" borderId="88" xfId="0" applyNumberFormat="1" applyFont="1" applyFill="1" applyBorder="1"/>
    <xf numFmtId="3" fontId="119" fillId="31" borderId="12" xfId="179" applyNumberFormat="1" applyFont="1" applyFill="1" applyBorder="1"/>
    <xf numFmtId="3" fontId="119" fillId="31" borderId="20" xfId="179" applyNumberFormat="1" applyFont="1" applyFill="1" applyBorder="1"/>
    <xf numFmtId="3" fontId="119" fillId="31" borderId="66" xfId="0" applyNumberFormat="1" applyFont="1" applyFill="1" applyBorder="1"/>
    <xf numFmtId="3" fontId="119" fillId="31" borderId="21" xfId="179" applyNumberFormat="1" applyFont="1" applyFill="1" applyBorder="1"/>
    <xf numFmtId="3" fontId="119" fillId="31" borderId="71" xfId="179" applyNumberFormat="1" applyFont="1" applyFill="1" applyBorder="1"/>
    <xf numFmtId="3" fontId="119" fillId="36" borderId="12" xfId="179" applyNumberFormat="1" applyFont="1" applyFill="1" applyBorder="1"/>
    <xf numFmtId="3" fontId="67" fillId="31" borderId="13" xfId="179" applyNumberFormat="1" applyFont="1" applyFill="1" applyBorder="1"/>
    <xf numFmtId="3" fontId="67" fillId="31" borderId="29" xfId="179" applyNumberFormat="1" applyFont="1" applyFill="1" applyBorder="1"/>
    <xf numFmtId="3" fontId="67" fillId="31" borderId="73" xfId="0" applyNumberFormat="1" applyFont="1" applyFill="1" applyBorder="1"/>
    <xf numFmtId="3" fontId="67" fillId="31" borderId="88" xfId="0" applyNumberFormat="1" applyFont="1" applyFill="1" applyBorder="1"/>
    <xf numFmtId="3" fontId="67" fillId="31" borderId="28" xfId="179" applyNumberFormat="1" applyFont="1" applyFill="1" applyBorder="1"/>
    <xf numFmtId="3" fontId="67" fillId="31" borderId="81" xfId="179" applyNumberFormat="1" applyFont="1" applyFill="1" applyBorder="1"/>
    <xf numFmtId="3" fontId="67" fillId="36" borderId="13" xfId="179" applyNumberFormat="1" applyFont="1" applyFill="1" applyBorder="1"/>
    <xf numFmtId="3" fontId="65" fillId="31" borderId="93" xfId="0" applyNumberFormat="1" applyFont="1" applyFill="1" applyBorder="1"/>
    <xf numFmtId="3" fontId="67" fillId="33" borderId="28" xfId="249" applyNumberFormat="1" applyFont="1" applyFill="1" applyBorder="1"/>
    <xf numFmtId="3" fontId="67" fillId="31" borderId="84" xfId="0" applyNumberFormat="1" applyFont="1" applyFill="1" applyBorder="1"/>
    <xf numFmtId="3" fontId="66" fillId="31" borderId="68" xfId="0" applyNumberFormat="1" applyFont="1" applyFill="1" applyBorder="1"/>
    <xf numFmtId="3" fontId="66" fillId="31" borderId="29" xfId="179" applyNumberFormat="1" applyFont="1" applyFill="1" applyBorder="1"/>
    <xf numFmtId="3" fontId="66" fillId="31" borderId="73" xfId="0" applyNumberFormat="1" applyFont="1" applyFill="1" applyBorder="1"/>
    <xf numFmtId="3" fontId="67" fillId="31" borderId="67" xfId="0" applyNumberFormat="1" applyFont="1" applyFill="1" applyBorder="1"/>
    <xf numFmtId="3" fontId="67" fillId="31" borderId="93" xfId="0" applyNumberFormat="1" applyFont="1" applyFill="1" applyBorder="1"/>
    <xf numFmtId="3" fontId="66" fillId="31" borderId="12" xfId="179" applyNumberFormat="1" applyFont="1" applyFill="1" applyBorder="1"/>
    <xf numFmtId="3" fontId="66" fillId="31" borderId="20" xfId="179" applyNumberFormat="1" applyFont="1" applyFill="1" applyBorder="1"/>
    <xf numFmtId="3" fontId="66" fillId="31" borderId="66" xfId="0" applyNumberFormat="1" applyFont="1" applyFill="1" applyBorder="1"/>
    <xf numFmtId="3" fontId="67" fillId="31" borderId="21" xfId="179" applyNumberFormat="1" applyFont="1" applyFill="1" applyBorder="1"/>
    <xf numFmtId="3" fontId="67" fillId="31" borderId="71" xfId="179" applyNumberFormat="1" applyFont="1" applyFill="1" applyBorder="1"/>
    <xf numFmtId="3" fontId="67" fillId="31" borderId="82" xfId="0" applyNumberFormat="1" applyFont="1" applyFill="1" applyBorder="1"/>
    <xf numFmtId="3" fontId="66" fillId="31" borderId="43" xfId="179" applyNumberFormat="1" applyFont="1" applyFill="1" applyBorder="1"/>
    <xf numFmtId="3" fontId="66" fillId="31" borderId="63" xfId="179" applyNumberFormat="1" applyFont="1" applyFill="1" applyBorder="1"/>
    <xf numFmtId="3" fontId="66" fillId="31" borderId="67" xfId="0" applyNumberFormat="1" applyFont="1" applyFill="1" applyBorder="1"/>
    <xf numFmtId="3" fontId="67" fillId="31" borderId="58" xfId="179" applyNumberFormat="1" applyFont="1" applyFill="1" applyBorder="1"/>
    <xf numFmtId="3" fontId="67" fillId="31" borderId="68" xfId="0" applyNumberFormat="1" applyFont="1" applyFill="1" applyBorder="1"/>
    <xf numFmtId="3" fontId="66" fillId="31" borderId="46" xfId="179" applyNumberFormat="1" applyFont="1" applyFill="1" applyBorder="1"/>
    <xf numFmtId="3" fontId="66" fillId="31" borderId="77" xfId="179" applyNumberFormat="1" applyFont="1" applyFill="1" applyBorder="1"/>
    <xf numFmtId="3" fontId="66" fillId="31" borderId="78" xfId="0" applyNumberFormat="1" applyFont="1" applyFill="1" applyBorder="1"/>
    <xf numFmtId="3" fontId="66" fillId="31" borderId="85" xfId="0" applyNumberFormat="1" applyFont="1" applyFill="1" applyBorder="1"/>
    <xf numFmtId="3" fontId="66" fillId="31" borderId="89" xfId="179" applyNumberFormat="1" applyFont="1" applyFill="1" applyBorder="1"/>
    <xf numFmtId="3" fontId="67" fillId="31" borderId="30" xfId="179" applyNumberFormat="1" applyFont="1" applyFill="1" applyBorder="1"/>
    <xf numFmtId="3" fontId="67" fillId="31" borderId="79" xfId="179" applyNumberFormat="1" applyFont="1" applyFill="1" applyBorder="1"/>
    <xf numFmtId="3" fontId="67" fillId="31" borderId="78" xfId="0" applyNumberFormat="1" applyFont="1" applyFill="1" applyBorder="1"/>
    <xf numFmtId="3" fontId="67" fillId="36" borderId="15" xfId="179" applyNumberFormat="1" applyFont="1" applyFill="1" applyBorder="1"/>
    <xf numFmtId="3" fontId="67" fillId="31" borderId="15" xfId="179" applyNumberFormat="1" applyFont="1" applyFill="1" applyBorder="1"/>
    <xf numFmtId="3" fontId="67" fillId="31" borderId="94" xfId="0" applyNumberFormat="1" applyFont="1" applyFill="1" applyBorder="1"/>
    <xf numFmtId="3" fontId="67" fillId="33" borderId="30" xfId="249" applyNumberFormat="1" applyFont="1" applyFill="1" applyBorder="1"/>
    <xf numFmtId="3" fontId="119" fillId="31" borderId="18" xfId="179" applyNumberFormat="1" applyFont="1" applyFill="1" applyBorder="1"/>
    <xf numFmtId="3" fontId="119" fillId="31" borderId="34" xfId="179" applyNumberFormat="1" applyFont="1" applyFill="1" applyBorder="1"/>
    <xf numFmtId="3" fontId="119" fillId="31" borderId="69" xfId="0" applyNumberFormat="1" applyFont="1" applyFill="1" applyBorder="1"/>
    <xf numFmtId="3" fontId="119" fillId="31" borderId="90" xfId="179" applyNumberFormat="1" applyFont="1" applyFill="1" applyBorder="1"/>
    <xf numFmtId="3" fontId="119" fillId="31" borderId="91" xfId="0" applyNumberFormat="1" applyFont="1" applyFill="1" applyBorder="1"/>
    <xf numFmtId="3" fontId="119" fillId="31" borderId="27" xfId="179" applyNumberFormat="1" applyFont="1" applyFill="1" applyBorder="1"/>
    <xf numFmtId="3" fontId="119" fillId="31" borderId="36" xfId="179" applyNumberFormat="1" applyFont="1" applyFill="1" applyBorder="1"/>
    <xf numFmtId="3" fontId="119" fillId="36" borderId="7" xfId="179" applyNumberFormat="1" applyFont="1" applyFill="1" applyBorder="1"/>
    <xf numFmtId="3" fontId="119" fillId="31" borderId="7" xfId="179" applyNumberFormat="1" applyFont="1" applyFill="1" applyBorder="1"/>
    <xf numFmtId="3" fontId="105" fillId="36" borderId="13" xfId="0" applyNumberFormat="1" applyFont="1" applyFill="1" applyBorder="1"/>
    <xf numFmtId="3" fontId="105" fillId="36" borderId="16" xfId="179" applyNumberFormat="1" applyFont="1" applyFill="1" applyBorder="1"/>
    <xf numFmtId="3" fontId="96" fillId="36" borderId="13" xfId="0" applyNumberFormat="1" applyFont="1" applyFill="1" applyBorder="1"/>
    <xf numFmtId="3" fontId="96" fillId="36" borderId="16" xfId="179" applyNumberFormat="1" applyFont="1" applyFill="1" applyBorder="1"/>
    <xf numFmtId="0" fontId="67" fillId="29" borderId="7" xfId="187" quotePrefix="1" applyFont="1" applyFill="1" applyBorder="1" applyAlignment="1">
      <alignment horizontal="center" vertical="center" wrapText="1"/>
    </xf>
    <xf numFmtId="3" fontId="105" fillId="33" borderId="7" xfId="249" applyNumberFormat="1" applyFont="1" applyFill="1" applyBorder="1"/>
    <xf numFmtId="3" fontId="88" fillId="33" borderId="7" xfId="249" applyNumberFormat="1" applyFont="1" applyFill="1" applyBorder="1"/>
    <xf numFmtId="3" fontId="96" fillId="28" borderId="13" xfId="0" applyNumberFormat="1" applyFont="1" applyFill="1" applyBorder="1"/>
    <xf numFmtId="3" fontId="96" fillId="36" borderId="7" xfId="179" applyNumberFormat="1" applyFont="1" applyFill="1" applyBorder="1"/>
    <xf numFmtId="3" fontId="105" fillId="28" borderId="7" xfId="179" applyNumberFormat="1" applyFont="1" applyFill="1" applyBorder="1"/>
    <xf numFmtId="3" fontId="105" fillId="33" borderId="7" xfId="179" applyNumberFormat="1" applyFont="1" applyFill="1" applyBorder="1"/>
    <xf numFmtId="3" fontId="105" fillId="33" borderId="92" xfId="249" applyNumberFormat="1" applyFont="1" applyFill="1" applyBorder="1"/>
    <xf numFmtId="3" fontId="105" fillId="36" borderId="7" xfId="179" applyNumberFormat="1" applyFont="1" applyFill="1" applyBorder="1"/>
    <xf numFmtId="0" fontId="101" fillId="0" borderId="16" xfId="187" applyFont="1" applyBorder="1" applyAlignment="1">
      <alignment horizontal="left" vertical="center" wrapText="1"/>
    </xf>
    <xf numFmtId="3" fontId="92" fillId="29" borderId="12" xfId="242" applyNumberFormat="1" applyFont="1" applyFill="1" applyBorder="1"/>
    <xf numFmtId="3" fontId="92" fillId="36" borderId="12" xfId="242" applyNumberFormat="1" applyFont="1" applyFill="1" applyBorder="1"/>
    <xf numFmtId="3" fontId="92" fillId="28" borderId="12" xfId="242" applyNumberFormat="1" applyFont="1" applyFill="1" applyBorder="1"/>
    <xf numFmtId="3" fontId="91" fillId="29" borderId="68" xfId="246" applyNumberFormat="1" applyFont="1" applyFill="1" applyBorder="1"/>
    <xf numFmtId="0" fontId="99" fillId="0" borderId="16" xfId="187" applyFont="1" applyBorder="1" applyAlignment="1">
      <alignment horizontal="left" vertical="center" wrapText="1" indent="1"/>
    </xf>
    <xf numFmtId="3" fontId="92" fillId="28" borderId="13" xfId="249" applyNumberFormat="1" applyFont="1" applyFill="1" applyBorder="1"/>
    <xf numFmtId="3" fontId="91" fillId="33" borderId="80" xfId="242" applyNumberFormat="1" applyFont="1" applyFill="1" applyBorder="1"/>
    <xf numFmtId="3" fontId="91" fillId="29" borderId="83" xfId="246" applyNumberFormat="1" applyFont="1" applyFill="1" applyBorder="1"/>
    <xf numFmtId="3" fontId="91" fillId="33" borderId="59" xfId="249" applyNumberFormat="1" applyFont="1" applyFill="1" applyBorder="1"/>
    <xf numFmtId="3" fontId="91" fillId="33" borderId="80" xfId="249" applyNumberFormat="1" applyFont="1" applyFill="1" applyBorder="1"/>
    <xf numFmtId="3" fontId="92" fillId="33" borderId="21" xfId="249" applyNumberFormat="1" applyFont="1" applyFill="1" applyBorder="1"/>
    <xf numFmtId="3" fontId="91" fillId="29" borderId="69" xfId="246" applyNumberFormat="1" applyFont="1" applyFill="1" applyBorder="1"/>
    <xf numFmtId="3" fontId="92" fillId="0" borderId="21" xfId="249" applyNumberFormat="1" applyFont="1" applyFill="1" applyBorder="1"/>
    <xf numFmtId="3" fontId="91" fillId="29" borderId="66" xfId="246" applyNumberFormat="1" applyFont="1" applyFill="1" applyBorder="1"/>
    <xf numFmtId="3" fontId="92" fillId="28" borderId="13" xfId="0" applyNumberFormat="1" applyFont="1" applyFill="1" applyBorder="1"/>
    <xf numFmtId="3" fontId="91" fillId="33" borderId="24" xfId="242" applyNumberFormat="1" applyFont="1" applyFill="1" applyBorder="1"/>
    <xf numFmtId="3" fontId="91" fillId="33" borderId="71" xfId="249" applyNumberFormat="1" applyFont="1" applyFill="1" applyBorder="1"/>
    <xf numFmtId="0" fontId="101" fillId="0" borderId="13" xfId="187" applyFont="1" applyBorder="1" applyAlignment="1">
      <alignment horizontal="left" vertical="center" wrapText="1"/>
    </xf>
    <xf numFmtId="3" fontId="92" fillId="29" borderId="13" xfId="242" applyNumberFormat="1" applyFont="1" applyFill="1" applyBorder="1"/>
    <xf numFmtId="3" fontId="92" fillId="36" borderId="13" xfId="242" applyNumberFormat="1" applyFont="1" applyFill="1" applyBorder="1"/>
    <xf numFmtId="3" fontId="92" fillId="28" borderId="13" xfId="242" applyNumberFormat="1" applyFont="1" applyFill="1" applyBorder="1"/>
    <xf numFmtId="3" fontId="91" fillId="29" borderId="73" xfId="246" applyNumberFormat="1" applyFont="1" applyFill="1" applyBorder="1"/>
    <xf numFmtId="3" fontId="91" fillId="33" borderId="21" xfId="249" applyNumberFormat="1" applyFont="1" applyFill="1" applyBorder="1"/>
    <xf numFmtId="3" fontId="91" fillId="33" borderId="58" xfId="249" applyNumberFormat="1" applyFont="1" applyFill="1" applyBorder="1"/>
    <xf numFmtId="3" fontId="91" fillId="33" borderId="56" xfId="249" applyNumberFormat="1" applyFont="1" applyFill="1" applyBorder="1"/>
    <xf numFmtId="3" fontId="91" fillId="29" borderId="84" xfId="246" applyNumberFormat="1" applyFont="1" applyFill="1" applyBorder="1"/>
    <xf numFmtId="0" fontId="101" fillId="0" borderId="7" xfId="187" applyFont="1" applyBorder="1" applyAlignment="1">
      <alignment horizontal="left" vertical="center" wrapText="1"/>
    </xf>
    <xf numFmtId="0" fontId="89" fillId="28" borderId="7" xfId="187" applyFont="1" applyFill="1" applyBorder="1" applyAlignment="1">
      <alignment horizontal="left" vertical="center" wrapText="1"/>
    </xf>
    <xf numFmtId="3" fontId="91" fillId="29" borderId="7" xfId="242" applyNumberFormat="1" applyFont="1" applyFill="1" applyBorder="1"/>
    <xf numFmtId="3" fontId="92" fillId="36" borderId="7" xfId="242" applyNumberFormat="1" applyFont="1" applyFill="1" applyBorder="1"/>
    <xf numFmtId="3" fontId="91" fillId="28" borderId="7" xfId="242" applyNumberFormat="1" applyFont="1" applyFill="1" applyBorder="1"/>
    <xf numFmtId="3" fontId="91" fillId="36" borderId="7" xfId="242" applyNumberFormat="1" applyFont="1" applyFill="1" applyBorder="1"/>
    <xf numFmtId="3" fontId="91" fillId="29" borderId="61" xfId="246" applyNumberFormat="1" applyFont="1" applyFill="1" applyBorder="1"/>
    <xf numFmtId="166" fontId="48" fillId="0" borderId="0" xfId="187" applyNumberFormat="1" applyFont="1" applyAlignment="1">
      <alignment vertical="center"/>
    </xf>
    <xf numFmtId="166" fontId="48" fillId="40" borderId="13" xfId="0" applyNumberFormat="1" applyFont="1" applyFill="1" applyBorder="1"/>
    <xf numFmtId="166" fontId="48" fillId="40" borderId="12" xfId="0" applyNumberFormat="1" applyFont="1" applyFill="1" applyBorder="1"/>
    <xf numFmtId="0" fontId="50" fillId="30" borderId="16" xfId="0" applyFont="1" applyFill="1" applyBorder="1" applyAlignment="1">
      <alignment horizontal="left" vertical="center" wrapText="1"/>
    </xf>
    <xf numFmtId="0" fontId="48" fillId="30" borderId="12" xfId="0" applyFont="1" applyFill="1" applyBorder="1" applyAlignment="1">
      <alignment horizontal="left" vertical="center" wrapText="1"/>
    </xf>
    <xf numFmtId="0" fontId="50" fillId="30" borderId="12" xfId="0" applyFont="1" applyFill="1" applyBorder="1" applyAlignment="1">
      <alignment horizontal="left" vertical="center" wrapText="1"/>
    </xf>
    <xf numFmtId="0" fontId="48" fillId="30" borderId="13" xfId="0" applyFont="1" applyFill="1" applyBorder="1" applyAlignment="1">
      <alignment horizontal="left" vertical="center" wrapText="1"/>
    </xf>
    <xf numFmtId="0" fontId="50" fillId="30" borderId="7" xfId="0" applyFont="1" applyFill="1" applyBorder="1" applyAlignment="1">
      <alignment horizontal="left" vertical="center" wrapText="1"/>
    </xf>
    <xf numFmtId="0" fontId="93" fillId="29" borderId="26" xfId="182" applyFont="1" applyFill="1" applyBorder="1" applyAlignment="1">
      <alignment horizontal="center" vertical="center" wrapText="1"/>
    </xf>
    <xf numFmtId="0" fontId="93" fillId="29" borderId="18" xfId="182" applyFont="1" applyFill="1" applyBorder="1" applyAlignment="1">
      <alignment horizontal="center" vertical="center" wrapText="1"/>
    </xf>
    <xf numFmtId="14" fontId="120" fillId="35" borderId="17" xfId="0" applyNumberFormat="1" applyFont="1" applyFill="1" applyBorder="1" applyAlignment="1">
      <alignment horizontal="left"/>
    </xf>
    <xf numFmtId="0" fontId="92" fillId="29" borderId="26" xfId="189" quotePrefix="1" applyFont="1" applyFill="1" applyBorder="1" applyAlignment="1">
      <alignment horizontal="center" vertical="center" wrapText="1"/>
    </xf>
    <xf numFmtId="0" fontId="94" fillId="0" borderId="0" xfId="189" applyFont="1"/>
    <xf numFmtId="0" fontId="87" fillId="0" borderId="0" xfId="189" applyFont="1"/>
    <xf numFmtId="0" fontId="89" fillId="28" borderId="17" xfId="0" applyFont="1" applyFill="1" applyBorder="1" applyAlignment="1">
      <alignment horizontal="left"/>
    </xf>
    <xf numFmtId="0" fontId="89" fillId="28" borderId="8" xfId="189" applyFont="1" applyFill="1" applyBorder="1" applyAlignment="1">
      <alignment vertical="center" wrapText="1"/>
    </xf>
    <xf numFmtId="0" fontId="89" fillId="28" borderId="14" xfId="182" applyFont="1" applyFill="1" applyBorder="1" applyAlignment="1">
      <alignment horizontal="left" vertical="center" wrapText="1"/>
    </xf>
    <xf numFmtId="0" fontId="105" fillId="0" borderId="14" xfId="182" applyFont="1" applyBorder="1" applyAlignment="1">
      <alignment horizontal="left" vertical="center" wrapText="1"/>
    </xf>
    <xf numFmtId="0" fontId="105" fillId="0" borderId="16" xfId="182" applyFont="1" applyBorder="1" applyAlignment="1">
      <alignment horizontal="left" vertical="center" wrapText="1"/>
    </xf>
    <xf numFmtId="0" fontId="105" fillId="0" borderId="12" xfId="182" applyFont="1" applyBorder="1" applyAlignment="1">
      <alignment horizontal="left" vertical="center" wrapText="1"/>
    </xf>
    <xf numFmtId="0" fontId="105" fillId="0" borderId="13" xfId="182" applyFont="1" applyBorder="1" applyAlignment="1">
      <alignment horizontal="left" vertical="center" wrapText="1"/>
    </xf>
    <xf numFmtId="0" fontId="105" fillId="0" borderId="7" xfId="189" applyFont="1" applyBorder="1" applyAlignment="1">
      <alignment horizontal="left" vertical="center"/>
    </xf>
    <xf numFmtId="0" fontId="96" fillId="0" borderId="14" xfId="182" applyFont="1" applyBorder="1" applyAlignment="1">
      <alignment horizontal="left" vertical="center" wrapText="1"/>
    </xf>
    <xf numFmtId="0" fontId="96" fillId="0" borderId="12" xfId="182" applyFont="1" applyBorder="1" applyAlignment="1">
      <alignment horizontal="left" vertical="center" wrapText="1"/>
    </xf>
    <xf numFmtId="0" fontId="96" fillId="0" borderId="26" xfId="182" applyFont="1" applyBorder="1" applyAlignment="1">
      <alignment horizontal="left" vertical="center" wrapText="1"/>
    </xf>
    <xf numFmtId="0" fontId="96" fillId="0" borderId="13" xfId="182" applyFont="1" applyBorder="1" applyAlignment="1">
      <alignment horizontal="left" vertical="center" wrapText="1"/>
    </xf>
    <xf numFmtId="0" fontId="96" fillId="0" borderId="7" xfId="182" applyFont="1" applyBorder="1" applyAlignment="1">
      <alignment horizontal="left" vertical="center" wrapText="1"/>
    </xf>
    <xf numFmtId="0" fontId="117" fillId="0" borderId="0" xfId="189" applyFont="1" applyAlignment="1">
      <alignment shrinkToFit="1"/>
    </xf>
    <xf numFmtId="0" fontId="91" fillId="0" borderId="0" xfId="189" applyFont="1" applyAlignment="1">
      <alignment horizontal="center"/>
    </xf>
    <xf numFmtId="0" fontId="121" fillId="29" borderId="34" xfId="189" applyFont="1" applyFill="1" applyBorder="1" applyAlignment="1">
      <alignment horizontal="center" vertical="center" wrapText="1"/>
    </xf>
    <xf numFmtId="0" fontId="121" fillId="29" borderId="17" xfId="189" applyFont="1" applyFill="1" applyBorder="1" applyAlignment="1">
      <alignment horizontal="left" vertical="center" wrapText="1"/>
    </xf>
    <xf numFmtId="0" fontId="91" fillId="29" borderId="31" xfId="189" quotePrefix="1" applyFont="1" applyFill="1" applyBorder="1" applyAlignment="1">
      <alignment horizontal="center" vertical="center" wrapText="1"/>
    </xf>
    <xf numFmtId="0" fontId="91" fillId="29" borderId="26" xfId="189" quotePrefix="1" applyFont="1" applyFill="1" applyBorder="1" applyAlignment="1">
      <alignment horizontal="center" vertical="center" wrapText="1"/>
    </xf>
    <xf numFmtId="3" fontId="92" fillId="33" borderId="39" xfId="182" applyNumberFormat="1" applyFont="1" applyFill="1" applyBorder="1"/>
    <xf numFmtId="3" fontId="92" fillId="33" borderId="42" xfId="182" applyNumberFormat="1" applyFont="1" applyFill="1" applyBorder="1"/>
    <xf numFmtId="3" fontId="92" fillId="33" borderId="45" xfId="182" applyNumberFormat="1" applyFont="1" applyFill="1" applyBorder="1"/>
    <xf numFmtId="3" fontId="92" fillId="0" borderId="48" xfId="0" applyNumberFormat="1" applyFont="1" applyBorder="1" applyAlignment="1">
      <alignment horizontal="right"/>
    </xf>
    <xf numFmtId="3" fontId="92" fillId="30" borderId="39" xfId="182" applyNumberFormat="1" applyFont="1" applyFill="1" applyBorder="1" applyAlignment="1">
      <alignment horizontal="right" wrapText="1"/>
    </xf>
    <xf numFmtId="3" fontId="92" fillId="30" borderId="39" xfId="182" applyNumberFormat="1" applyFont="1" applyFill="1" applyBorder="1" applyAlignment="1">
      <alignment horizontal="left" wrapText="1"/>
    </xf>
    <xf numFmtId="3" fontId="92" fillId="30" borderId="39" xfId="182" applyNumberFormat="1" applyFont="1" applyFill="1" applyBorder="1" applyAlignment="1">
      <alignment horizontal="left" vertical="center" wrapText="1"/>
    </xf>
    <xf numFmtId="3" fontId="92" fillId="30" borderId="45" xfId="182" applyNumberFormat="1" applyFont="1" applyFill="1" applyBorder="1" applyAlignment="1">
      <alignment horizontal="left" wrapText="1"/>
    </xf>
    <xf numFmtId="3" fontId="92" fillId="30" borderId="45" xfId="182" applyNumberFormat="1" applyFont="1" applyFill="1" applyBorder="1" applyAlignment="1">
      <alignment horizontal="left" vertical="center" wrapText="1"/>
    </xf>
    <xf numFmtId="3" fontId="92" fillId="30" borderId="48" xfId="182" applyNumberFormat="1" applyFont="1" applyFill="1" applyBorder="1" applyAlignment="1">
      <alignment vertical="top" wrapText="1"/>
    </xf>
    <xf numFmtId="3" fontId="92" fillId="30" borderId="49" xfId="182" applyNumberFormat="1" applyFont="1" applyFill="1" applyBorder="1" applyAlignment="1">
      <alignment vertical="top" wrapText="1"/>
    </xf>
    <xf numFmtId="0" fontId="97" fillId="29" borderId="26" xfId="189" applyFont="1" applyFill="1" applyBorder="1" applyAlignment="1">
      <alignment horizontal="center" vertical="center" wrapText="1"/>
    </xf>
    <xf numFmtId="0" fontId="87" fillId="33" borderId="17" xfId="0" applyFont="1" applyFill="1" applyBorder="1" applyAlignment="1">
      <alignment horizontal="left"/>
    </xf>
    <xf numFmtId="0" fontId="89" fillId="0" borderId="0" xfId="182" applyFont="1" applyAlignment="1">
      <alignment horizontal="left" vertical="center"/>
    </xf>
    <xf numFmtId="0" fontId="90" fillId="0" borderId="0" xfId="182" applyFont="1" applyAlignment="1">
      <alignment horizontal="left" vertical="center"/>
    </xf>
    <xf numFmtId="0" fontId="89" fillId="0" borderId="16" xfId="182" applyFont="1" applyBorder="1" applyAlignment="1">
      <alignment horizontal="left" vertical="center" wrapText="1"/>
    </xf>
    <xf numFmtId="0" fontId="89" fillId="28" borderId="15" xfId="182" applyFont="1" applyFill="1" applyBorder="1" applyAlignment="1">
      <alignment horizontal="left" vertical="center" wrapText="1"/>
    </xf>
    <xf numFmtId="0" fontId="89" fillId="0" borderId="0" xfId="182" applyFont="1" applyAlignment="1">
      <alignment horizontal="left" vertical="center" wrapText="1"/>
    </xf>
    <xf numFmtId="3" fontId="91" fillId="0" borderId="7" xfId="241" applyNumberFormat="1" applyFont="1" applyBorder="1" applyAlignment="1">
      <alignment wrapText="1"/>
    </xf>
    <xf numFmtId="3" fontId="91" fillId="0" borderId="14" xfId="241" applyNumberFormat="1" applyFont="1" applyBorder="1" applyAlignment="1">
      <alignment wrapText="1"/>
    </xf>
    <xf numFmtId="3" fontId="92" fillId="0" borderId="16" xfId="241" applyNumberFormat="1" applyFont="1" applyBorder="1" applyAlignment="1">
      <alignment wrapText="1"/>
    </xf>
    <xf numFmtId="3" fontId="92" fillId="0" borderId="12" xfId="241" applyNumberFormat="1" applyFont="1" applyBorder="1" applyAlignment="1">
      <alignment wrapText="1"/>
    </xf>
    <xf numFmtId="3" fontId="92" fillId="0" borderId="22" xfId="241" applyNumberFormat="1" applyFont="1" applyBorder="1" applyAlignment="1">
      <alignment wrapText="1"/>
    </xf>
    <xf numFmtId="3" fontId="91" fillId="0" borderId="12" xfId="241" applyNumberFormat="1" applyFont="1" applyBorder="1" applyAlignment="1">
      <alignment wrapText="1"/>
    </xf>
    <xf numFmtId="3" fontId="92" fillId="0" borderId="15" xfId="241" applyNumberFormat="1" applyFont="1" applyBorder="1" applyAlignment="1">
      <alignment wrapText="1"/>
    </xf>
    <xf numFmtId="3" fontId="92" fillId="0" borderId="14" xfId="241" applyNumberFormat="1" applyFont="1" applyBorder="1" applyAlignment="1">
      <alignment wrapText="1"/>
    </xf>
    <xf numFmtId="0" fontId="96" fillId="29" borderId="7" xfId="182" quotePrefix="1" applyFont="1" applyFill="1" applyBorder="1" applyAlignment="1">
      <alignment horizontal="center" vertical="center" wrapText="1"/>
    </xf>
    <xf numFmtId="3" fontId="91" fillId="0" borderId="26" xfId="0" applyNumberFormat="1" applyFont="1" applyBorder="1"/>
    <xf numFmtId="3" fontId="91" fillId="33" borderId="12" xfId="0" applyNumberFormat="1" applyFont="1" applyFill="1" applyBorder="1"/>
    <xf numFmtId="3" fontId="92" fillId="33" borderId="12" xfId="0" applyNumberFormat="1" applyFont="1" applyFill="1" applyBorder="1"/>
    <xf numFmtId="3" fontId="92" fillId="33" borderId="15" xfId="0" applyNumberFormat="1" applyFont="1" applyFill="1" applyBorder="1"/>
    <xf numFmtId="3" fontId="91" fillId="0" borderId="7" xfId="0" applyNumberFormat="1" applyFont="1" applyBorder="1"/>
    <xf numFmtId="0" fontId="101" fillId="27" borderId="12" xfId="182" applyFont="1" applyFill="1" applyBorder="1" applyAlignment="1">
      <alignment vertical="center" wrapText="1"/>
    </xf>
    <xf numFmtId="0" fontId="99" fillId="27" borderId="12" xfId="182" applyFont="1" applyFill="1" applyBorder="1" applyAlignment="1">
      <alignment horizontal="left" vertical="center" wrapText="1"/>
    </xf>
    <xf numFmtId="0" fontId="99" fillId="0" borderId="12" xfId="182" applyFont="1" applyBorder="1" applyAlignment="1">
      <alignment horizontal="left" vertical="center" wrapText="1"/>
    </xf>
    <xf numFmtId="0" fontId="101" fillId="27" borderId="12" xfId="0" applyFont="1" applyFill="1" applyBorder="1" applyAlignment="1">
      <alignment vertical="center" wrapText="1"/>
    </xf>
    <xf numFmtId="0" fontId="48" fillId="29" borderId="39" xfId="0" quotePrefix="1" applyFont="1" applyFill="1" applyBorder="1" applyAlignment="1">
      <alignment horizontal="center" vertical="center" wrapText="1"/>
    </xf>
    <xf numFmtId="0" fontId="48" fillId="29" borderId="62" xfId="0" quotePrefix="1" applyFont="1" applyFill="1" applyBorder="1" applyAlignment="1">
      <alignment horizontal="center" vertical="center" wrapText="1"/>
    </xf>
    <xf numFmtId="0" fontId="48" fillId="29" borderId="64" xfId="0" quotePrefix="1" applyFont="1" applyFill="1" applyBorder="1" applyAlignment="1">
      <alignment horizontal="center" vertical="center" wrapText="1"/>
    </xf>
    <xf numFmtId="0" fontId="69" fillId="29" borderId="68" xfId="182" applyFont="1" applyFill="1" applyBorder="1" applyAlignment="1">
      <alignment horizontal="center" wrapText="1"/>
    </xf>
    <xf numFmtId="0" fontId="48" fillId="29" borderId="40" xfId="0" quotePrefix="1" applyFont="1" applyFill="1" applyBorder="1" applyAlignment="1">
      <alignment horizontal="center" vertical="center" wrapText="1"/>
    </xf>
    <xf numFmtId="0" fontId="48" fillId="29" borderId="42" xfId="182" applyFont="1" applyFill="1" applyBorder="1" applyAlignment="1">
      <alignment horizontal="center" wrapText="1"/>
    </xf>
    <xf numFmtId="0" fontId="48" fillId="29" borderId="63" xfId="182" applyFont="1" applyFill="1" applyBorder="1" applyAlignment="1">
      <alignment horizontal="center" wrapText="1"/>
    </xf>
    <xf numFmtId="0" fontId="69" fillId="29" borderId="66" xfId="182" applyFont="1" applyFill="1" applyBorder="1" applyAlignment="1">
      <alignment horizontal="center" wrapText="1"/>
    </xf>
    <xf numFmtId="0" fontId="48" fillId="29" borderId="57" xfId="182" applyFont="1" applyFill="1" applyBorder="1" applyAlignment="1">
      <alignment horizontal="center" wrapText="1"/>
    </xf>
    <xf numFmtId="0" fontId="48" fillId="29" borderId="43" xfId="182" applyFont="1" applyFill="1" applyBorder="1" applyAlignment="1">
      <alignment horizontal="center" wrapText="1"/>
    </xf>
    <xf numFmtId="0" fontId="69" fillId="29" borderId="69" xfId="0" quotePrefix="1" applyFont="1" applyFill="1" applyBorder="1" applyAlignment="1">
      <alignment horizontal="center" vertical="center" wrapText="1"/>
    </xf>
    <xf numFmtId="0" fontId="117" fillId="0" borderId="0" xfId="0" applyFont="1" applyAlignment="1">
      <alignment shrinkToFit="1"/>
    </xf>
    <xf numFmtId="0" fontId="91" fillId="29" borderId="7" xfId="0" quotePrefix="1" applyFont="1" applyFill="1" applyBorder="1" applyAlignment="1">
      <alignment horizontal="center" vertical="center" wrapText="1"/>
    </xf>
    <xf numFmtId="0" fontId="91" fillId="29" borderId="26" xfId="0" quotePrefix="1" applyFont="1" applyFill="1" applyBorder="1" applyAlignment="1">
      <alignment horizontal="center" vertical="center" wrapText="1"/>
    </xf>
    <xf numFmtId="0" fontId="91" fillId="0" borderId="0" xfId="0" applyFont="1"/>
    <xf numFmtId="0" fontId="101" fillId="0" borderId="14" xfId="182" applyFont="1" applyBorder="1" applyAlignment="1">
      <alignment vertical="center" wrapText="1"/>
    </xf>
    <xf numFmtId="166" fontId="91" fillId="33" borderId="38" xfId="182" applyNumberFormat="1" applyFont="1" applyFill="1" applyBorder="1"/>
    <xf numFmtId="0" fontId="92" fillId="29" borderId="39" xfId="0" quotePrefix="1" applyFont="1" applyFill="1" applyBorder="1" applyAlignment="1">
      <alignment horizontal="center" vertical="center" wrapText="1"/>
    </xf>
    <xf numFmtId="0" fontId="92" fillId="29" borderId="62" xfId="0" quotePrefix="1" applyFont="1" applyFill="1" applyBorder="1" applyAlignment="1">
      <alignment horizontal="center" vertical="center" wrapText="1"/>
    </xf>
    <xf numFmtId="0" fontId="109" fillId="29" borderId="65" xfId="0" quotePrefix="1" applyFont="1" applyFill="1" applyBorder="1" applyAlignment="1">
      <alignment horizontal="center" vertical="center" wrapText="1"/>
    </xf>
    <xf numFmtId="0" fontId="92" fillId="29" borderId="64" xfId="0" quotePrefix="1" applyFont="1" applyFill="1" applyBorder="1" applyAlignment="1">
      <alignment horizontal="center" vertical="center" wrapText="1"/>
    </xf>
    <xf numFmtId="0" fontId="92" fillId="29" borderId="42" xfId="182" applyFont="1" applyFill="1" applyBorder="1" applyAlignment="1">
      <alignment horizontal="center" wrapText="1"/>
    </xf>
    <xf numFmtId="0" fontId="92" fillId="29" borderId="63" xfId="182" applyFont="1" applyFill="1" applyBorder="1" applyAlignment="1">
      <alignment horizontal="center" wrapText="1"/>
    </xf>
    <xf numFmtId="0" fontId="109" fillId="29" borderId="66" xfId="182" applyFont="1" applyFill="1" applyBorder="1" applyAlignment="1">
      <alignment horizontal="center" wrapText="1"/>
    </xf>
    <xf numFmtId="0" fontId="92" fillId="29" borderId="57" xfId="182" applyFont="1" applyFill="1" applyBorder="1" applyAlignment="1">
      <alignment horizontal="center" wrapText="1"/>
    </xf>
    <xf numFmtId="0" fontId="109" fillId="29" borderId="67" xfId="182" applyFont="1" applyFill="1" applyBorder="1" applyAlignment="1">
      <alignment horizontal="center" wrapText="1"/>
    </xf>
    <xf numFmtId="166" fontId="91" fillId="33" borderId="41" xfId="0" applyNumberFormat="1" applyFont="1" applyFill="1" applyBorder="1"/>
    <xf numFmtId="166" fontId="91" fillId="33" borderId="42" xfId="182" applyNumberFormat="1" applyFont="1" applyFill="1" applyBorder="1"/>
    <xf numFmtId="166" fontId="109" fillId="33" borderId="16" xfId="182" applyNumberFormat="1" applyFont="1" applyFill="1" applyBorder="1"/>
    <xf numFmtId="166" fontId="92" fillId="33" borderId="51" xfId="0" applyNumberFormat="1" applyFont="1" applyFill="1" applyBorder="1"/>
    <xf numFmtId="166" fontId="92" fillId="33" borderId="52" xfId="182" applyNumberFormat="1" applyFont="1" applyFill="1" applyBorder="1"/>
    <xf numFmtId="166" fontId="109" fillId="33" borderId="13" xfId="182" applyNumberFormat="1" applyFont="1" applyFill="1" applyBorder="1"/>
    <xf numFmtId="166" fontId="92" fillId="33" borderId="44" xfId="0" applyNumberFormat="1" applyFont="1" applyFill="1" applyBorder="1"/>
    <xf numFmtId="166" fontId="92" fillId="33" borderId="45" xfId="182" applyNumberFormat="1" applyFont="1" applyFill="1" applyBorder="1"/>
    <xf numFmtId="166" fontId="109" fillId="33" borderId="15" xfId="182" applyNumberFormat="1" applyFont="1" applyFill="1" applyBorder="1"/>
    <xf numFmtId="166" fontId="91" fillId="33" borderId="47" xfId="182" applyNumberFormat="1" applyFont="1" applyFill="1" applyBorder="1"/>
    <xf numFmtId="166" fontId="109" fillId="33" borderId="7" xfId="182" applyNumberFormat="1" applyFont="1" applyFill="1" applyBorder="1"/>
    <xf numFmtId="0" fontId="48" fillId="29" borderId="42" xfId="0" applyFont="1" applyFill="1" applyBorder="1" applyAlignment="1">
      <alignment horizontal="right" wrapText="1"/>
    </xf>
    <xf numFmtId="0" fontId="48" fillId="29" borderId="43" xfId="0" applyFont="1" applyFill="1" applyBorder="1" applyAlignment="1">
      <alignment horizontal="right" wrapText="1"/>
    </xf>
    <xf numFmtId="0" fontId="89" fillId="28" borderId="16" xfId="0" applyFont="1" applyFill="1" applyBorder="1" applyAlignment="1">
      <alignment horizontal="left" vertical="center" wrapText="1"/>
    </xf>
    <xf numFmtId="0" fontId="89" fillId="28" borderId="12" xfId="0" applyFont="1" applyFill="1" applyBorder="1" applyAlignment="1">
      <alignment horizontal="left" vertical="center" wrapText="1"/>
    </xf>
    <xf numFmtId="0" fontId="118" fillId="0" borderId="22" xfId="0" applyFont="1" applyBorder="1" applyAlignment="1">
      <alignment horizontal="left" vertical="center" wrapText="1"/>
    </xf>
    <xf numFmtId="0" fontId="90" fillId="0" borderId="0" xfId="0" applyFont="1" applyAlignment="1">
      <alignment shrinkToFit="1"/>
    </xf>
    <xf numFmtId="0" fontId="89" fillId="29" borderId="35" xfId="0" applyFont="1" applyFill="1" applyBorder="1"/>
    <xf numFmtId="0" fontId="93" fillId="29" borderId="23" xfId="0" applyFont="1" applyFill="1" applyBorder="1" applyAlignment="1">
      <alignment horizontal="center" vertical="center" wrapText="1"/>
    </xf>
    <xf numFmtId="0" fontId="105" fillId="27" borderId="12" xfId="0" applyFont="1" applyFill="1" applyBorder="1" applyAlignment="1">
      <alignment vertical="center" wrapText="1"/>
    </xf>
    <xf numFmtId="0" fontId="122" fillId="27" borderId="12" xfId="0" applyFont="1" applyFill="1" applyBorder="1" applyAlignment="1">
      <alignment horizontal="left" vertical="center" wrapText="1" indent="2"/>
    </xf>
    <xf numFmtId="0" fontId="114" fillId="27" borderId="12" xfId="0" applyFont="1" applyFill="1" applyBorder="1" applyAlignment="1">
      <alignment horizontal="left" vertical="center" wrapText="1" indent="2"/>
    </xf>
    <xf numFmtId="0" fontId="96" fillId="28" borderId="12" xfId="182" applyFont="1" applyFill="1" applyBorder="1" applyAlignment="1">
      <alignment horizontal="left" vertical="center" wrapText="1" indent="1"/>
    </xf>
    <xf numFmtId="3" fontId="105" fillId="0" borderId="42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28" borderId="42" xfId="0" applyNumberFormat="1" applyFont="1" applyFill="1" applyBorder="1" applyAlignment="1">
      <alignment horizontal="right"/>
    </xf>
    <xf numFmtId="3" fontId="96" fillId="38" borderId="0" xfId="0" applyNumberFormat="1" applyFont="1" applyFill="1"/>
    <xf numFmtId="3" fontId="105" fillId="0" borderId="45" xfId="0" applyNumberFormat="1" applyFont="1" applyBorder="1" applyAlignment="1">
      <alignment horizontal="right"/>
    </xf>
    <xf numFmtId="0" fontId="86" fillId="0" borderId="0" xfId="0" applyFont="1" applyAlignment="1">
      <alignment horizontal="left"/>
    </xf>
    <xf numFmtId="0" fontId="95" fillId="0" borderId="0" xfId="0" applyFont="1" applyAlignment="1">
      <alignment vertical="top"/>
    </xf>
    <xf numFmtId="0" fontId="93" fillId="0" borderId="0" xfId="182" applyFont="1" applyAlignment="1">
      <alignment vertical="top"/>
    </xf>
    <xf numFmtId="0" fontId="93" fillId="29" borderId="26" xfId="182" applyFont="1" applyFill="1" applyBorder="1" applyAlignment="1">
      <alignment horizontal="center" vertical="top" wrapText="1"/>
    </xf>
    <xf numFmtId="0" fontId="93" fillId="29" borderId="22" xfId="182" applyFont="1" applyFill="1" applyBorder="1" applyAlignment="1">
      <alignment horizontal="center" vertical="top" wrapText="1"/>
    </xf>
    <xf numFmtId="0" fontId="89" fillId="0" borderId="12" xfId="182" applyFont="1" applyBorder="1" applyAlignment="1">
      <alignment vertical="top" wrapText="1"/>
    </xf>
    <xf numFmtId="0" fontId="89" fillId="0" borderId="15" xfId="182" applyFont="1" applyBorder="1" applyAlignment="1">
      <alignment vertical="top" wrapText="1"/>
    </xf>
    <xf numFmtId="166" fontId="105" fillId="33" borderId="38" xfId="182" applyNumberFormat="1" applyFont="1" applyFill="1" applyBorder="1"/>
    <xf numFmtId="166" fontId="105" fillId="33" borderId="39" xfId="182" applyNumberFormat="1" applyFont="1" applyFill="1" applyBorder="1"/>
    <xf numFmtId="166" fontId="105" fillId="33" borderId="40" xfId="182" applyNumberFormat="1" applyFont="1" applyFill="1" applyBorder="1"/>
    <xf numFmtId="166" fontId="96" fillId="33" borderId="41" xfId="182" applyNumberFormat="1" applyFont="1" applyFill="1" applyBorder="1"/>
    <xf numFmtId="166" fontId="96" fillId="33" borderId="42" xfId="182" applyNumberFormat="1" applyFont="1" applyFill="1" applyBorder="1"/>
    <xf numFmtId="166" fontId="96" fillId="33" borderId="63" xfId="182" applyNumberFormat="1" applyFont="1" applyFill="1" applyBorder="1"/>
    <xf numFmtId="166" fontId="96" fillId="33" borderId="43" xfId="182" applyNumberFormat="1" applyFont="1" applyFill="1" applyBorder="1"/>
    <xf numFmtId="166" fontId="105" fillId="33" borderId="104" xfId="182" applyNumberFormat="1" applyFont="1" applyFill="1" applyBorder="1"/>
    <xf numFmtId="166" fontId="105" fillId="33" borderId="105" xfId="182" applyNumberFormat="1" applyFont="1" applyFill="1" applyBorder="1"/>
    <xf numFmtId="166" fontId="105" fillId="33" borderId="106" xfId="182" applyNumberFormat="1" applyFont="1" applyFill="1" applyBorder="1"/>
    <xf numFmtId="166" fontId="96" fillId="33" borderId="44" xfId="182" applyNumberFormat="1" applyFont="1" applyFill="1" applyBorder="1"/>
    <xf numFmtId="166" fontId="96" fillId="33" borderId="45" xfId="182" applyNumberFormat="1" applyFont="1" applyFill="1" applyBorder="1"/>
    <xf numFmtId="166" fontId="96" fillId="33" borderId="77" xfId="182" applyNumberFormat="1" applyFont="1" applyFill="1" applyBorder="1"/>
    <xf numFmtId="166" fontId="96" fillId="33" borderId="46" xfId="182" applyNumberFormat="1" applyFont="1" applyFill="1" applyBorder="1"/>
    <xf numFmtId="0" fontId="109" fillId="29" borderId="22" xfId="182" applyFont="1" applyFill="1" applyBorder="1" applyAlignment="1">
      <alignment horizontal="center" vertical="center" wrapText="1"/>
    </xf>
    <xf numFmtId="0" fontId="92" fillId="29" borderId="7" xfId="182" quotePrefix="1" applyFont="1" applyFill="1" applyBorder="1" applyAlignment="1">
      <alignment horizontal="center" vertical="center" wrapText="1"/>
    </xf>
    <xf numFmtId="0" fontId="101" fillId="0" borderId="16" xfId="182" applyFont="1" applyBorder="1" applyAlignment="1">
      <alignment horizontal="left" vertical="center" wrapText="1"/>
    </xf>
    <xf numFmtId="0" fontId="99" fillId="0" borderId="20" xfId="182" applyFont="1" applyBorder="1" applyAlignment="1">
      <alignment horizontal="left" vertical="center" wrapText="1"/>
    </xf>
    <xf numFmtId="0" fontId="99" fillId="0" borderId="12" xfId="190" applyFont="1" applyBorder="1" applyAlignment="1">
      <alignment horizontal="left" vertical="center" wrapText="1"/>
    </xf>
    <xf numFmtId="0" fontId="101" fillId="0" borderId="12" xfId="182" applyFont="1" applyBorder="1" applyAlignment="1">
      <alignment horizontal="left" vertical="center" wrapText="1"/>
    </xf>
    <xf numFmtId="0" fontId="99" fillId="0" borderId="12" xfId="190" applyFont="1" applyBorder="1" applyAlignment="1">
      <alignment horizontal="left" vertical="top" wrapText="1"/>
    </xf>
    <xf numFmtId="0" fontId="99" fillId="0" borderId="12" xfId="182" applyFont="1" applyBorder="1" applyAlignment="1">
      <alignment horizontal="left" vertical="top" wrapText="1"/>
    </xf>
    <xf numFmtId="0" fontId="99" fillId="0" borderId="15" xfId="190" applyFont="1" applyBorder="1" applyAlignment="1">
      <alignment horizontal="left" vertical="top" wrapText="1"/>
    </xf>
    <xf numFmtId="0" fontId="87" fillId="29" borderId="35" xfId="182" applyFont="1" applyFill="1" applyBorder="1" applyAlignment="1">
      <alignment vertical="top"/>
    </xf>
    <xf numFmtId="0" fontId="95" fillId="29" borderId="23" xfId="182" applyFont="1" applyFill="1" applyBorder="1" applyAlignment="1">
      <alignment horizontal="center" vertical="top" wrapText="1"/>
    </xf>
    <xf numFmtId="0" fontId="87" fillId="29" borderId="0" xfId="0" applyFont="1" applyFill="1" applyAlignment="1">
      <alignment horizontal="center" vertical="center" wrapText="1"/>
    </xf>
    <xf numFmtId="0" fontId="105" fillId="29" borderId="32" xfId="182" applyFont="1" applyFill="1" applyBorder="1" applyAlignment="1">
      <alignment horizontal="center" vertical="top" wrapText="1"/>
    </xf>
    <xf numFmtId="0" fontId="88" fillId="29" borderId="18" xfId="182" applyFont="1" applyFill="1" applyBorder="1" applyAlignment="1">
      <alignment horizontal="center" vertical="top" wrapText="1"/>
    </xf>
    <xf numFmtId="0" fontId="124" fillId="0" borderId="0" xfId="0" applyFont="1" applyAlignment="1">
      <alignment shrinkToFit="1"/>
    </xf>
    <xf numFmtId="0" fontId="105" fillId="29" borderId="34" xfId="182" applyFont="1" applyFill="1" applyBorder="1" applyAlignment="1">
      <alignment vertical="top"/>
    </xf>
    <xf numFmtId="0" fontId="105" fillId="29" borderId="7" xfId="182" quotePrefix="1" applyFont="1" applyFill="1" applyBorder="1" applyAlignment="1">
      <alignment horizontal="center" vertical="top" wrapText="1"/>
    </xf>
    <xf numFmtId="0" fontId="105" fillId="0" borderId="0" xfId="0" applyFont="1"/>
    <xf numFmtId="166" fontId="91" fillId="0" borderId="41" xfId="0" applyNumberFormat="1" applyFont="1" applyBorder="1"/>
    <xf numFmtId="0" fontId="92" fillId="30" borderId="43" xfId="0" applyFont="1" applyFill="1" applyBorder="1" applyAlignment="1">
      <alignment horizontal="center" vertical="top" wrapText="1"/>
    </xf>
    <xf numFmtId="0" fontId="92" fillId="30" borderId="41" xfId="0" applyFont="1" applyFill="1" applyBorder="1" applyAlignment="1">
      <alignment horizontal="center" vertical="top" wrapText="1"/>
    </xf>
    <xf numFmtId="166" fontId="91" fillId="0" borderId="43" xfId="0" applyNumberFormat="1" applyFont="1" applyBorder="1"/>
    <xf numFmtId="166" fontId="92" fillId="33" borderId="43" xfId="0" applyNumberFormat="1" applyFont="1" applyFill="1" applyBorder="1"/>
    <xf numFmtId="0" fontId="92" fillId="30" borderId="44" xfId="0" applyFont="1" applyFill="1" applyBorder="1" applyAlignment="1">
      <alignment horizontal="center" vertical="top" wrapText="1"/>
    </xf>
    <xf numFmtId="166" fontId="92" fillId="33" borderId="46" xfId="0" applyNumberFormat="1" applyFont="1" applyFill="1" applyBorder="1"/>
    <xf numFmtId="0" fontId="99" fillId="27" borderId="12" xfId="190" applyFont="1" applyFill="1" applyBorder="1" applyAlignment="1">
      <alignment horizontal="left" vertical="center" wrapText="1" indent="1"/>
    </xf>
    <xf numFmtId="0" fontId="99" fillId="0" borderId="12" xfId="190" applyFont="1" applyBorder="1" applyAlignment="1">
      <alignment horizontal="left" vertical="center" wrapText="1" indent="1"/>
    </xf>
    <xf numFmtId="0" fontId="99" fillId="27" borderId="15" xfId="182" applyFont="1" applyFill="1" applyBorder="1" applyAlignment="1">
      <alignment horizontal="left" vertical="center" wrapText="1" indent="1"/>
    </xf>
    <xf numFmtId="0" fontId="95" fillId="0" borderId="0" xfId="0" applyFont="1"/>
    <xf numFmtId="0" fontId="89" fillId="0" borderId="26" xfId="0" applyFont="1" applyBorder="1" applyAlignment="1">
      <alignment horizontal="left" vertical="top" wrapText="1"/>
    </xf>
    <xf numFmtId="0" fontId="89" fillId="0" borderId="13" xfId="182" applyFont="1" applyBorder="1" applyAlignment="1">
      <alignment vertical="center" wrapText="1"/>
    </xf>
    <xf numFmtId="0" fontId="89" fillId="0" borderId="13" xfId="0" applyFont="1" applyBorder="1" applyAlignment="1">
      <alignment horizontal="left" vertical="top" wrapText="1"/>
    </xf>
    <xf numFmtId="0" fontId="89" fillId="0" borderId="12" xfId="0" applyFont="1" applyBorder="1" applyAlignment="1">
      <alignment horizontal="left" vertical="top" wrapText="1"/>
    </xf>
    <xf numFmtId="0" fontId="89" fillId="0" borderId="15" xfId="182" applyFont="1" applyBorder="1" applyAlignment="1">
      <alignment vertical="center" wrapText="1"/>
    </xf>
    <xf numFmtId="0" fontId="96" fillId="29" borderId="26" xfId="189" quotePrefix="1" applyFont="1" applyFill="1" applyBorder="1" applyAlignment="1">
      <alignment horizontal="center" vertical="center" wrapText="1"/>
    </xf>
    <xf numFmtId="0" fontId="95" fillId="0" borderId="0" xfId="189" applyFont="1"/>
    <xf numFmtId="0" fontId="89" fillId="29" borderId="22" xfId="182" applyFont="1" applyFill="1" applyBorder="1" applyAlignment="1">
      <alignment horizontal="center" vertical="center" wrapText="1"/>
    </xf>
    <xf numFmtId="0" fontId="89" fillId="0" borderId="13" xfId="182" applyFont="1" applyBorder="1" applyAlignment="1">
      <alignment vertical="top" wrapText="1"/>
    </xf>
    <xf numFmtId="0" fontId="89" fillId="28" borderId="0" xfId="182" applyFont="1" applyFill="1" applyAlignment="1">
      <alignment vertical="top" wrapText="1"/>
    </xf>
    <xf numFmtId="0" fontId="87" fillId="0" borderId="0" xfId="182" applyFont="1" applyAlignment="1">
      <alignment vertical="center"/>
    </xf>
    <xf numFmtId="0" fontId="101" fillId="0" borderId="16" xfId="182" applyFont="1" applyBorder="1" applyAlignment="1">
      <alignment vertical="center" wrapText="1"/>
    </xf>
    <xf numFmtId="0" fontId="99" fillId="0" borderId="13" xfId="182" applyFont="1" applyBorder="1" applyAlignment="1">
      <alignment horizontal="left" vertical="center" wrapText="1" indent="2"/>
    </xf>
    <xf numFmtId="166" fontId="91" fillId="0" borderId="12" xfId="0" applyNumberFormat="1" applyFont="1" applyBorder="1"/>
    <xf numFmtId="166" fontId="92" fillId="0" borderId="12" xfId="0" applyNumberFormat="1" applyFont="1" applyBorder="1"/>
    <xf numFmtId="0" fontId="96" fillId="29" borderId="26" xfId="0" quotePrefix="1" applyFont="1" applyFill="1" applyBorder="1" applyAlignment="1">
      <alignment horizontal="center" vertical="center" wrapText="1"/>
    </xf>
    <xf numFmtId="0" fontId="96" fillId="29" borderId="8" xfId="0" applyFont="1" applyFill="1" applyBorder="1" applyAlignment="1">
      <alignment vertical="center"/>
    </xf>
    <xf numFmtId="0" fontId="93" fillId="29" borderId="7" xfId="0" applyFont="1" applyFill="1" applyBorder="1" applyAlignment="1">
      <alignment vertical="center" wrapText="1"/>
    </xf>
    <xf numFmtId="0" fontId="93" fillId="29" borderId="7" xfId="0" applyFont="1" applyFill="1" applyBorder="1" applyAlignment="1">
      <alignment horizontal="left" vertical="center" wrapText="1"/>
    </xf>
    <xf numFmtId="0" fontId="89" fillId="28" borderId="14" xfId="0" applyFont="1" applyFill="1" applyBorder="1" applyAlignment="1">
      <alignment horizontal="left" vertical="center" wrapText="1"/>
    </xf>
    <xf numFmtId="166" fontId="91" fillId="28" borderId="14" xfId="0" applyNumberFormat="1" applyFont="1" applyFill="1" applyBorder="1"/>
    <xf numFmtId="166" fontId="91" fillId="0" borderId="14" xfId="0" applyNumberFormat="1" applyFont="1" applyBorder="1"/>
    <xf numFmtId="166" fontId="92" fillId="28" borderId="12" xfId="0" applyNumberFormat="1" applyFont="1" applyFill="1" applyBorder="1"/>
    <xf numFmtId="0" fontId="87" fillId="0" borderId="0" xfId="198" applyFont="1"/>
    <xf numFmtId="0" fontId="94" fillId="0" borderId="0" xfId="198" applyFont="1"/>
    <xf numFmtId="0" fontId="89" fillId="0" borderId="14" xfId="198" applyFont="1" applyBorder="1" applyAlignment="1">
      <alignment wrapText="1"/>
    </xf>
    <xf numFmtId="0" fontId="89" fillId="0" borderId="16" xfId="198" applyFont="1" applyBorder="1" applyAlignment="1">
      <alignment wrapText="1"/>
    </xf>
    <xf numFmtId="0" fontId="89" fillId="0" borderId="12" xfId="198" applyFont="1" applyBorder="1" applyAlignment="1">
      <alignment wrapText="1"/>
    </xf>
    <xf numFmtId="0" fontId="89" fillId="0" borderId="16" xfId="182" applyFont="1" applyBorder="1" applyAlignment="1">
      <alignment wrapText="1"/>
    </xf>
    <xf numFmtId="0" fontId="89" fillId="0" borderId="12" xfId="198" applyFont="1" applyBorder="1" applyAlignment="1">
      <alignment horizontal="left" vertical="center" wrapText="1"/>
    </xf>
    <xf numFmtId="0" fontId="89" fillId="0" borderId="12" xfId="182" applyFont="1" applyBorder="1" applyAlignment="1">
      <alignment wrapText="1"/>
    </xf>
    <xf numFmtId="0" fontId="89" fillId="0" borderId="7" xfId="198" applyFont="1" applyBorder="1" applyAlignment="1">
      <alignment vertical="top" wrapText="1"/>
    </xf>
    <xf numFmtId="0" fontId="89" fillId="0" borderId="18" xfId="198" applyFont="1" applyBorder="1" applyAlignment="1">
      <alignment vertical="top" wrapText="1"/>
    </xf>
    <xf numFmtId="166" fontId="91" fillId="0" borderId="14" xfId="198" applyNumberFormat="1" applyFont="1" applyBorder="1"/>
    <xf numFmtId="166" fontId="92" fillId="0" borderId="12" xfId="198" applyNumberFormat="1" applyFont="1" applyBorder="1"/>
    <xf numFmtId="166" fontId="91" fillId="0" borderId="12" xfId="198" applyNumberFormat="1" applyFont="1" applyBorder="1"/>
    <xf numFmtId="166" fontId="91" fillId="0" borderId="13" xfId="198" applyNumberFormat="1" applyFont="1" applyBorder="1"/>
    <xf numFmtId="166" fontId="91" fillId="0" borderId="16" xfId="198" applyNumberFormat="1" applyFont="1" applyBorder="1"/>
    <xf numFmtId="166" fontId="91" fillId="0" borderId="15" xfId="198" applyNumberFormat="1" applyFont="1" applyBorder="1"/>
    <xf numFmtId="166" fontId="91" fillId="0" borderId="7" xfId="198" applyNumberFormat="1" applyFont="1" applyBorder="1"/>
    <xf numFmtId="166" fontId="91" fillId="33" borderId="14" xfId="198" applyNumberFormat="1" applyFont="1" applyFill="1" applyBorder="1"/>
    <xf numFmtId="166" fontId="92" fillId="0" borderId="18" xfId="198" applyNumberFormat="1" applyFont="1" applyBorder="1"/>
    <xf numFmtId="0" fontId="96" fillId="29" borderId="7" xfId="198" quotePrefix="1" applyFont="1" applyFill="1" applyBorder="1" applyAlignment="1">
      <alignment horizontal="center" vertical="center" wrapText="1"/>
    </xf>
    <xf numFmtId="0" fontId="92" fillId="29" borderId="7" xfId="198" quotePrefix="1" applyFont="1" applyFill="1" applyBorder="1" applyAlignment="1">
      <alignment horizontal="center" vertical="center" wrapText="1"/>
    </xf>
    <xf numFmtId="0" fontId="105" fillId="0" borderId="12" xfId="198" applyFont="1" applyBorder="1" applyAlignment="1">
      <alignment horizontal="left" vertical="top" wrapText="1"/>
    </xf>
    <xf numFmtId="0" fontId="96" fillId="0" borderId="12" xfId="182" applyFont="1" applyBorder="1" applyAlignment="1">
      <alignment horizontal="left" wrapText="1" indent="1"/>
    </xf>
    <xf numFmtId="0" fontId="105" fillId="0" borderId="12" xfId="198" applyFont="1" applyBorder="1" applyAlignment="1">
      <alignment wrapText="1"/>
    </xf>
    <xf numFmtId="0" fontId="105" fillId="0" borderId="12" xfId="182" applyFont="1" applyBorder="1" applyAlignment="1">
      <alignment horizontal="left" vertical="top" wrapText="1"/>
    </xf>
    <xf numFmtId="0" fontId="105" fillId="0" borderId="12" xfId="198" applyFont="1" applyBorder="1" applyAlignment="1">
      <alignment vertical="center" wrapText="1"/>
    </xf>
    <xf numFmtId="0" fontId="96" fillId="0" borderId="12" xfId="182" applyFont="1" applyBorder="1" applyAlignment="1">
      <alignment horizontal="left" vertical="center" wrapText="1" indent="1"/>
    </xf>
    <xf numFmtId="0" fontId="105" fillId="0" borderId="12" xfId="198" applyFont="1" applyBorder="1" applyAlignment="1">
      <alignment horizontal="left" vertical="center" wrapText="1"/>
    </xf>
    <xf numFmtId="0" fontId="105" fillId="0" borderId="13" xfId="198" applyFont="1" applyBorder="1" applyAlignment="1">
      <alignment horizontal="left" vertical="center" wrapText="1"/>
    </xf>
    <xf numFmtId="0" fontId="105" fillId="0" borderId="7" xfId="198" applyFont="1" applyBorder="1" applyAlignment="1">
      <alignment vertical="top" wrapText="1"/>
    </xf>
    <xf numFmtId="0" fontId="96" fillId="0" borderId="18" xfId="198" applyFont="1" applyBorder="1" applyAlignment="1">
      <alignment vertical="center" wrapText="1"/>
    </xf>
    <xf numFmtId="0" fontId="97" fillId="0" borderId="12" xfId="198" applyFont="1" applyBorder="1" applyAlignment="1">
      <alignment horizontal="left" vertical="center" wrapText="1"/>
    </xf>
    <xf numFmtId="0" fontId="102" fillId="0" borderId="14" xfId="198" applyFont="1" applyBorder="1" applyAlignment="1">
      <alignment vertical="top" wrapText="1"/>
    </xf>
    <xf numFmtId="166" fontId="91" fillId="28" borderId="7" xfId="198" applyNumberFormat="1" applyFont="1" applyFill="1" applyBorder="1"/>
    <xf numFmtId="0" fontId="101" fillId="28" borderId="16" xfId="182" applyFont="1" applyFill="1" applyBorder="1" applyAlignment="1">
      <alignment horizontal="left" vertical="center" wrapText="1"/>
    </xf>
    <xf numFmtId="0" fontId="101" fillId="28" borderId="12" xfId="182" applyFont="1" applyFill="1" applyBorder="1" applyAlignment="1">
      <alignment horizontal="left" vertical="center" wrapText="1"/>
    </xf>
    <xf numFmtId="166" fontId="91" fillId="33" borderId="16" xfId="198" applyNumberFormat="1" applyFont="1" applyFill="1" applyBorder="1"/>
    <xf numFmtId="166" fontId="91" fillId="33" borderId="12" xfId="198" applyNumberFormat="1" applyFont="1" applyFill="1" applyBorder="1"/>
    <xf numFmtId="166" fontId="91" fillId="33" borderId="13" xfId="198" applyNumberFormat="1" applyFont="1" applyFill="1" applyBorder="1"/>
    <xf numFmtId="166" fontId="91" fillId="33" borderId="7" xfId="198" applyNumberFormat="1" applyFont="1" applyFill="1" applyBorder="1"/>
    <xf numFmtId="0" fontId="105" fillId="28" borderId="16" xfId="182" applyFont="1" applyFill="1" applyBorder="1" applyAlignment="1">
      <alignment horizontal="left" vertical="center" wrapText="1"/>
    </xf>
    <xf numFmtId="0" fontId="97" fillId="0" borderId="7" xfId="198" applyFont="1" applyBorder="1" applyAlignment="1">
      <alignment horizontal="left" vertical="center" wrapText="1"/>
    </xf>
    <xf numFmtId="166" fontId="91" fillId="33" borderId="15" xfId="198" applyNumberFormat="1" applyFont="1" applyFill="1" applyBorder="1"/>
    <xf numFmtId="0" fontId="105" fillId="0" borderId="16" xfId="198" applyFont="1" applyBorder="1" applyAlignment="1">
      <alignment horizontal="left" vertical="top" wrapText="1"/>
    </xf>
    <xf numFmtId="0" fontId="105" fillId="0" borderId="15" xfId="198" applyFont="1" applyBorder="1" applyAlignment="1">
      <alignment horizontal="left" vertical="top" wrapText="1"/>
    </xf>
    <xf numFmtId="3" fontId="92" fillId="40" borderId="48" xfId="182" applyNumberFormat="1" applyFont="1" applyFill="1" applyBorder="1"/>
    <xf numFmtId="3" fontId="92" fillId="0" borderId="38" xfId="182" applyNumberFormat="1" applyFont="1" applyBorder="1"/>
    <xf numFmtId="3" fontId="92" fillId="0" borderId="41" xfId="182" applyNumberFormat="1" applyFont="1" applyBorder="1"/>
    <xf numFmtId="3" fontId="92" fillId="0" borderId="44" xfId="182" applyNumberFormat="1" applyFont="1" applyBorder="1"/>
    <xf numFmtId="3" fontId="92" fillId="0" borderId="50" xfId="0" applyNumberFormat="1" applyFont="1" applyBorder="1" applyAlignment="1">
      <alignment horizontal="right"/>
    </xf>
    <xf numFmtId="3" fontId="92" fillId="0" borderId="47" xfId="182" applyNumberFormat="1" applyFont="1" applyBorder="1"/>
    <xf numFmtId="3" fontId="92" fillId="0" borderId="39" xfId="182" applyNumberFormat="1" applyFont="1" applyBorder="1"/>
    <xf numFmtId="3" fontId="92" fillId="0" borderId="40" xfId="182" applyNumberFormat="1" applyFont="1" applyBorder="1"/>
    <xf numFmtId="3" fontId="92" fillId="0" borderId="42" xfId="182" applyNumberFormat="1" applyFont="1" applyBorder="1"/>
    <xf numFmtId="3" fontId="92" fillId="0" borderId="43" xfId="182" applyNumberFormat="1" applyFont="1" applyBorder="1"/>
    <xf numFmtId="3" fontId="92" fillId="0" borderId="45" xfId="182" applyNumberFormat="1" applyFont="1" applyBorder="1"/>
    <xf numFmtId="3" fontId="92" fillId="0" borderId="46" xfId="182" applyNumberFormat="1" applyFont="1" applyBorder="1"/>
    <xf numFmtId="3" fontId="92" fillId="0" borderId="48" xfId="189" applyNumberFormat="1" applyFont="1" applyBorder="1" applyAlignment="1">
      <alignment horizontal="right"/>
    </xf>
    <xf numFmtId="3" fontId="92" fillId="0" borderId="49" xfId="189" applyNumberFormat="1" applyFont="1" applyBorder="1" applyAlignment="1">
      <alignment horizontal="right"/>
    </xf>
    <xf numFmtId="166" fontId="105" fillId="0" borderId="38" xfId="182" applyNumberFormat="1" applyFont="1" applyBorder="1"/>
    <xf numFmtId="166" fontId="105" fillId="0" borderId="39" xfId="182" applyNumberFormat="1" applyFont="1" applyBorder="1"/>
    <xf numFmtId="166" fontId="105" fillId="0" borderId="41" xfId="182" applyNumberFormat="1" applyFont="1" applyBorder="1"/>
    <xf numFmtId="166" fontId="105" fillId="0" borderId="42" xfId="182" applyNumberFormat="1" applyFont="1" applyBorder="1"/>
    <xf numFmtId="166" fontId="105" fillId="0" borderId="51" xfId="182" applyNumberFormat="1" applyFont="1" applyBorder="1"/>
    <xf numFmtId="166" fontId="105" fillId="0" borderId="52" xfId="182" applyNumberFormat="1" applyFont="1" applyBorder="1"/>
    <xf numFmtId="166" fontId="105" fillId="0" borderId="47" xfId="241" applyNumberFormat="1" applyFont="1" applyBorder="1" applyAlignment="1">
      <alignment horizontal="right"/>
    </xf>
    <xf numFmtId="166" fontId="105" fillId="0" borderId="48" xfId="241" applyNumberFormat="1" applyFont="1" applyBorder="1" applyAlignment="1">
      <alignment horizontal="right"/>
    </xf>
    <xf numFmtId="166" fontId="105" fillId="0" borderId="49" xfId="241" applyNumberFormat="1" applyFont="1" applyBorder="1" applyAlignment="1">
      <alignment horizontal="right"/>
    </xf>
    <xf numFmtId="0" fontId="96" fillId="29" borderId="7" xfId="182" quotePrefix="1" applyFont="1" applyFill="1" applyBorder="1" applyAlignment="1">
      <alignment horizontal="center" vertical="top" wrapText="1"/>
    </xf>
    <xf numFmtId="0" fontId="89" fillId="28" borderId="16" xfId="182" applyFont="1" applyFill="1" applyBorder="1" applyAlignment="1">
      <alignment horizontal="left" vertical="center" wrapText="1"/>
    </xf>
    <xf numFmtId="0" fontId="89" fillId="28" borderId="7" xfId="182" applyFont="1" applyFill="1" applyBorder="1" applyAlignment="1">
      <alignment horizontal="left" vertical="center" wrapText="1"/>
    </xf>
    <xf numFmtId="0" fontId="117" fillId="0" borderId="0" xfId="182" applyFont="1" applyAlignment="1">
      <alignment shrinkToFit="1"/>
    </xf>
    <xf numFmtId="0" fontId="91" fillId="29" borderId="34" xfId="182" applyFont="1" applyFill="1" applyBorder="1"/>
    <xf numFmtId="0" fontId="91" fillId="29" borderId="32" xfId="182" applyFont="1" applyFill="1" applyBorder="1" applyAlignment="1">
      <alignment horizontal="left" vertical="top" wrapText="1"/>
    </xf>
    <xf numFmtId="0" fontId="91" fillId="29" borderId="7" xfId="182" quotePrefix="1" applyFont="1" applyFill="1" applyBorder="1" applyAlignment="1">
      <alignment horizontal="center" vertical="top" wrapText="1"/>
    </xf>
    <xf numFmtId="0" fontId="91" fillId="29" borderId="7" xfId="182" quotePrefix="1" applyFont="1" applyFill="1" applyBorder="1" applyAlignment="1">
      <alignment horizontal="center" vertical="top"/>
    </xf>
    <xf numFmtId="0" fontId="91" fillId="0" borderId="0" xfId="182" applyFont="1"/>
    <xf numFmtId="0" fontId="87" fillId="29" borderId="35" xfId="182" applyFont="1" applyFill="1" applyBorder="1"/>
    <xf numFmtId="0" fontId="87" fillId="29" borderId="23" xfId="182" applyFont="1" applyFill="1" applyBorder="1" applyAlignment="1">
      <alignment horizontal="left" vertical="top" wrapText="1"/>
    </xf>
    <xf numFmtId="0" fontId="87" fillId="29" borderId="7" xfId="182" applyFont="1" applyFill="1" applyBorder="1" applyAlignment="1">
      <alignment horizontal="left" vertical="top" wrapText="1"/>
    </xf>
    <xf numFmtId="0" fontId="118" fillId="29" borderId="7" xfId="182" applyFont="1" applyFill="1" applyBorder="1" applyAlignment="1">
      <alignment horizontal="center" vertical="center" wrapText="1"/>
    </xf>
    <xf numFmtId="0" fontId="89" fillId="29" borderId="7" xfId="203" applyFont="1" applyFill="1" applyBorder="1" applyAlignment="1">
      <alignment horizontal="center" vertical="center" wrapText="1"/>
    </xf>
    <xf numFmtId="14" fontId="88" fillId="35" borderId="17" xfId="0" applyNumberFormat="1" applyFont="1" applyFill="1" applyBorder="1" applyAlignment="1">
      <alignment horizontal="left"/>
    </xf>
    <xf numFmtId="0" fontId="97" fillId="28" borderId="16" xfId="182" applyFont="1" applyFill="1" applyBorder="1" applyAlignment="1">
      <alignment horizontal="left" vertical="center" wrapText="1"/>
    </xf>
    <xf numFmtId="0" fontId="97" fillId="28" borderId="12" xfId="182" applyFont="1" applyFill="1" applyBorder="1" applyAlignment="1">
      <alignment horizontal="left" vertical="center" wrapText="1"/>
    </xf>
    <xf numFmtId="0" fontId="97" fillId="0" borderId="12" xfId="182" applyFont="1" applyBorder="1" applyAlignment="1">
      <alignment horizontal="left" wrapText="1"/>
    </xf>
    <xf numFmtId="0" fontId="97" fillId="28" borderId="7" xfId="182" applyFont="1" applyFill="1" applyBorder="1" applyAlignment="1">
      <alignment horizontal="left" vertical="center" wrapText="1"/>
    </xf>
    <xf numFmtId="3" fontId="96" fillId="0" borderId="14" xfId="247" applyNumberFormat="1" applyFont="1" applyBorder="1" applyAlignment="1">
      <alignment horizontal="right"/>
    </xf>
    <xf numFmtId="3" fontId="96" fillId="0" borderId="12" xfId="247" applyNumberFormat="1" applyFont="1" applyBorder="1" applyAlignment="1">
      <alignment horizontal="right"/>
    </xf>
    <xf numFmtId="3" fontId="96" fillId="28" borderId="12" xfId="247" applyNumberFormat="1" applyFont="1" applyFill="1" applyBorder="1" applyAlignment="1">
      <alignment horizontal="right"/>
    </xf>
    <xf numFmtId="3" fontId="96" fillId="28" borderId="15" xfId="247" applyNumberFormat="1" applyFont="1" applyFill="1" applyBorder="1" applyAlignment="1">
      <alignment horizontal="right"/>
    </xf>
    <xf numFmtId="3" fontId="105" fillId="0" borderId="7" xfId="247" applyNumberFormat="1" applyFont="1" applyBorder="1" applyAlignment="1">
      <alignment horizontal="right"/>
    </xf>
    <xf numFmtId="166" fontId="91" fillId="0" borderId="14" xfId="182" applyNumberFormat="1" applyFont="1" applyBorder="1"/>
    <xf numFmtId="166" fontId="91" fillId="0" borderId="16" xfId="182" applyNumberFormat="1" applyFont="1" applyBorder="1"/>
    <xf numFmtId="166" fontId="92" fillId="0" borderId="12" xfId="182" applyNumberFormat="1" applyFont="1" applyBorder="1"/>
    <xf numFmtId="166" fontId="92" fillId="0" borderId="95" xfId="182" applyNumberFormat="1" applyFont="1" applyBorder="1"/>
    <xf numFmtId="166" fontId="92" fillId="0" borderId="13" xfId="182" applyNumberFormat="1" applyFont="1" applyBorder="1"/>
    <xf numFmtId="166" fontId="92" fillId="0" borderId="96" xfId="182" applyNumberFormat="1" applyFont="1" applyBorder="1"/>
    <xf numFmtId="166" fontId="92" fillId="0" borderId="18" xfId="182" applyNumberFormat="1" applyFont="1" applyBorder="1"/>
    <xf numFmtId="166" fontId="92" fillId="0" borderId="97" xfId="182" applyNumberFormat="1" applyFont="1" applyBorder="1"/>
    <xf numFmtId="0" fontId="91" fillId="29" borderId="17" xfId="182" applyFont="1" applyFill="1" applyBorder="1" applyAlignment="1">
      <alignment horizontal="center" vertical="center" wrapText="1"/>
    </xf>
    <xf numFmtId="0" fontId="120" fillId="29" borderId="18" xfId="182" applyFont="1" applyFill="1" applyBorder="1" applyAlignment="1">
      <alignment horizontal="center" vertical="center" wrapText="1"/>
    </xf>
    <xf numFmtId="166" fontId="96" fillId="0" borderId="16" xfId="182" applyNumberFormat="1" applyFont="1" applyBorder="1"/>
    <xf numFmtId="166" fontId="96" fillId="0" borderId="12" xfId="182" applyNumberFormat="1" applyFont="1" applyBorder="1"/>
    <xf numFmtId="166" fontId="105" fillId="0" borderId="7" xfId="182" applyNumberFormat="1" applyFont="1" applyBorder="1"/>
    <xf numFmtId="3" fontId="96" fillId="28" borderId="22" xfId="242" applyNumberFormat="1" applyFont="1" applyFill="1" applyBorder="1"/>
    <xf numFmtId="3" fontId="96" fillId="28" borderId="13" xfId="242" applyNumberFormat="1" applyFont="1" applyFill="1" applyBorder="1"/>
    <xf numFmtId="3" fontId="96" fillId="28" borderId="12" xfId="242" applyNumberFormat="1" applyFont="1" applyFill="1" applyBorder="1"/>
    <xf numFmtId="3" fontId="96" fillId="33" borderId="22" xfId="242" applyNumberFormat="1" applyFont="1" applyFill="1" applyBorder="1"/>
    <xf numFmtId="3" fontId="105" fillId="33" borderId="7" xfId="242" applyNumberFormat="1" applyFont="1" applyFill="1" applyBorder="1"/>
    <xf numFmtId="3" fontId="105" fillId="33" borderId="7" xfId="0" applyNumberFormat="1" applyFont="1" applyFill="1" applyBorder="1"/>
    <xf numFmtId="166" fontId="96" fillId="28" borderId="13" xfId="242" applyNumberFormat="1" applyFont="1" applyFill="1" applyBorder="1"/>
    <xf numFmtId="166" fontId="96" fillId="28" borderId="15" xfId="242" applyNumberFormat="1" applyFont="1" applyFill="1" applyBorder="1"/>
    <xf numFmtId="166" fontId="96" fillId="28" borderId="16" xfId="242" applyNumberFormat="1" applyFont="1" applyFill="1" applyBorder="1"/>
    <xf numFmtId="166" fontId="96" fillId="28" borderId="12" xfId="242" applyNumberFormat="1" applyFont="1" applyFill="1" applyBorder="1"/>
    <xf numFmtId="166" fontId="96" fillId="28" borderId="14" xfId="242" applyNumberFormat="1" applyFont="1" applyFill="1" applyBorder="1"/>
    <xf numFmtId="166" fontId="48" fillId="28" borderId="0" xfId="187" applyNumberFormat="1" applyFont="1" applyFill="1" applyAlignment="1">
      <alignment vertical="center"/>
    </xf>
    <xf numFmtId="0" fontId="50" fillId="29" borderId="8" xfId="182" applyFont="1" applyFill="1" applyBorder="1" applyAlignment="1">
      <alignment horizontal="center" vertical="center"/>
    </xf>
    <xf numFmtId="0" fontId="50" fillId="29" borderId="36" xfId="182" applyFont="1" applyFill="1" applyBorder="1" applyAlignment="1">
      <alignment horizontal="center" vertical="center"/>
    </xf>
    <xf numFmtId="0" fontId="50" fillId="29" borderId="27" xfId="182" applyFont="1" applyFill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48" fillId="0" borderId="0" xfId="0" applyFont="1"/>
    <xf numFmtId="0" fontId="91" fillId="0" borderId="0" xfId="0" applyFont="1" applyAlignment="1">
      <alignment horizontal="left" vertical="top"/>
    </xf>
    <xf numFmtId="0" fontId="92" fillId="0" borderId="0" xfId="0" applyFont="1"/>
    <xf numFmtId="0" fontId="105" fillId="0" borderId="0" xfId="0" applyFont="1" applyAlignment="1">
      <alignment horizontal="left"/>
    </xf>
    <xf numFmtId="0" fontId="96" fillId="0" borderId="0" xfId="0" applyFont="1"/>
    <xf numFmtId="0" fontId="48" fillId="29" borderId="33" xfId="0" applyFont="1" applyFill="1" applyBorder="1" applyAlignment="1">
      <alignment horizontal="center" vertical="center"/>
    </xf>
    <xf numFmtId="0" fontId="48" fillId="29" borderId="35" xfId="0" applyFont="1" applyFill="1" applyBorder="1" applyAlignment="1">
      <alignment horizontal="center" vertical="center"/>
    </xf>
    <xf numFmtId="0" fontId="48" fillId="29" borderId="34" xfId="0" applyFont="1" applyFill="1" applyBorder="1" applyAlignment="1">
      <alignment horizontal="center" vertical="center"/>
    </xf>
    <xf numFmtId="0" fontId="48" fillId="29" borderId="31" xfId="0" applyFont="1" applyFill="1" applyBorder="1" applyAlignment="1">
      <alignment horizontal="center" vertical="center"/>
    </xf>
    <xf numFmtId="0" fontId="48" fillId="29" borderId="23" xfId="0" applyFont="1" applyFill="1" applyBorder="1" applyAlignment="1">
      <alignment horizontal="center" vertical="center"/>
    </xf>
    <xf numFmtId="0" fontId="48" fillId="29" borderId="32" xfId="0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96" fillId="0" borderId="0" xfId="0" applyFont="1" applyAlignment="1">
      <alignment horizontal="left" vertical="center"/>
    </xf>
    <xf numFmtId="0" fontId="106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106" fillId="0" borderId="0" xfId="182" applyFont="1" applyAlignment="1">
      <alignment horizontal="left"/>
    </xf>
    <xf numFmtId="0" fontId="52" fillId="29" borderId="26" xfId="0" applyFont="1" applyFill="1" applyBorder="1" applyAlignment="1">
      <alignment horizontal="center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50" fillId="29" borderId="26" xfId="182" applyFont="1" applyFill="1" applyBorder="1" applyAlignment="1">
      <alignment horizontal="center" vertical="center" wrapText="1"/>
    </xf>
    <xf numFmtId="0" fontId="50" fillId="29" borderId="18" xfId="182" applyFont="1" applyFill="1" applyBorder="1" applyAlignment="1">
      <alignment horizontal="center" vertical="center" wrapText="1"/>
    </xf>
    <xf numFmtId="0" fontId="49" fillId="0" borderId="0" xfId="0" applyFont="1"/>
    <xf numFmtId="0" fontId="50" fillId="0" borderId="0" xfId="182" applyFont="1" applyAlignment="1">
      <alignment horizontal="left"/>
    </xf>
    <xf numFmtId="0" fontId="52" fillId="29" borderId="26" xfId="182" applyFont="1" applyFill="1" applyBorder="1" applyAlignment="1">
      <alignment horizontal="center" vertical="center" wrapText="1"/>
    </xf>
    <xf numFmtId="0" fontId="52" fillId="29" borderId="22" xfId="182" applyFont="1" applyFill="1" applyBorder="1" applyAlignment="1">
      <alignment horizontal="center" vertical="center" wrapText="1"/>
    </xf>
    <xf numFmtId="0" fontId="52" fillId="29" borderId="18" xfId="182" applyFont="1" applyFill="1" applyBorder="1" applyAlignment="1">
      <alignment horizontal="center" vertical="center" wrapText="1"/>
    </xf>
    <xf numFmtId="0" fontId="50" fillId="29" borderId="8" xfId="182" applyFont="1" applyFill="1" applyBorder="1" applyAlignment="1">
      <alignment horizontal="center" vertical="center" wrapText="1"/>
    </xf>
    <xf numFmtId="0" fontId="50" fillId="29" borderId="36" xfId="182" applyFont="1" applyFill="1" applyBorder="1" applyAlignment="1">
      <alignment horizontal="center" vertical="center" wrapText="1"/>
    </xf>
    <xf numFmtId="0" fontId="50" fillId="29" borderId="27" xfId="182" applyFont="1" applyFill="1" applyBorder="1" applyAlignment="1">
      <alignment horizontal="center" vertical="center" wrapText="1"/>
    </xf>
    <xf numFmtId="0" fontId="50" fillId="29" borderId="22" xfId="182" applyFont="1" applyFill="1" applyBorder="1" applyAlignment="1">
      <alignment horizontal="center" vertical="center" wrapText="1"/>
    </xf>
    <xf numFmtId="0" fontId="50" fillId="29" borderId="33" xfId="182" applyFont="1" applyFill="1" applyBorder="1" applyAlignment="1">
      <alignment horizontal="center" vertical="center" wrapText="1"/>
    </xf>
    <xf numFmtId="0" fontId="50" fillId="29" borderId="34" xfId="182" applyFont="1" applyFill="1" applyBorder="1" applyAlignment="1">
      <alignment horizontal="center" vertical="center" wrapText="1"/>
    </xf>
    <xf numFmtId="0" fontId="50" fillId="29" borderId="31" xfId="182" applyFont="1" applyFill="1" applyBorder="1" applyAlignment="1">
      <alignment horizontal="center" vertical="center" wrapText="1"/>
    </xf>
    <xf numFmtId="0" fontId="50" fillId="29" borderId="32" xfId="182" applyFont="1" applyFill="1" applyBorder="1" applyAlignment="1">
      <alignment horizontal="center" vertical="center" wrapText="1"/>
    </xf>
    <xf numFmtId="0" fontId="48" fillId="29" borderId="33" xfId="0" applyFont="1" applyFill="1" applyBorder="1" applyAlignment="1">
      <alignment horizontal="center"/>
    </xf>
    <xf numFmtId="0" fontId="48" fillId="29" borderId="31" xfId="0" applyFont="1" applyFill="1" applyBorder="1" applyAlignment="1">
      <alignment horizontal="center"/>
    </xf>
    <xf numFmtId="0" fontId="48" fillId="29" borderId="35" xfId="0" applyFont="1" applyFill="1" applyBorder="1" applyAlignment="1">
      <alignment horizontal="center"/>
    </xf>
    <xf numFmtId="0" fontId="48" fillId="29" borderId="23" xfId="0" applyFont="1" applyFill="1" applyBorder="1" applyAlignment="1">
      <alignment horizontal="center"/>
    </xf>
    <xf numFmtId="0" fontId="48" fillId="29" borderId="34" xfId="0" applyFont="1" applyFill="1" applyBorder="1" applyAlignment="1">
      <alignment horizontal="center"/>
    </xf>
    <xf numFmtId="0" fontId="48" fillId="29" borderId="32" xfId="0" applyFont="1" applyFill="1" applyBorder="1" applyAlignment="1">
      <alignment horizontal="center"/>
    </xf>
    <xf numFmtId="0" fontId="93" fillId="29" borderId="26" xfId="182" applyFont="1" applyFill="1" applyBorder="1" applyAlignment="1">
      <alignment horizontal="center" vertical="center" wrapText="1"/>
    </xf>
    <xf numFmtId="0" fontId="93" fillId="29" borderId="22" xfId="182" applyFont="1" applyFill="1" applyBorder="1" applyAlignment="1">
      <alignment horizontal="center" vertical="center" wrapText="1"/>
    </xf>
    <xf numFmtId="0" fontId="93" fillId="29" borderId="18" xfId="182" applyFont="1" applyFill="1" applyBorder="1" applyAlignment="1">
      <alignment horizontal="center" vertical="center" wrapText="1"/>
    </xf>
    <xf numFmtId="0" fontId="97" fillId="0" borderId="0" xfId="182" applyFont="1" applyAlignment="1">
      <alignment horizontal="left"/>
    </xf>
    <xf numFmtId="0" fontId="102" fillId="0" borderId="0" xfId="0" applyFont="1"/>
    <xf numFmtId="0" fontId="53" fillId="0" borderId="0" xfId="0" applyFont="1"/>
    <xf numFmtId="0" fontId="101" fillId="0" borderId="0" xfId="0" applyFont="1" applyAlignment="1">
      <alignment horizontal="left"/>
    </xf>
    <xf numFmtId="0" fontId="101" fillId="0" borderId="0" xfId="0" applyFont="1"/>
    <xf numFmtId="0" fontId="101" fillId="29" borderId="26" xfId="182" applyFont="1" applyFill="1" applyBorder="1" applyAlignment="1">
      <alignment horizontal="center" vertical="center" wrapText="1"/>
    </xf>
    <xf numFmtId="0" fontId="101" fillId="29" borderId="22" xfId="182" applyFont="1" applyFill="1" applyBorder="1" applyAlignment="1">
      <alignment horizontal="center" vertical="center" wrapText="1"/>
    </xf>
    <xf numFmtId="0" fontId="101" fillId="29" borderId="18" xfId="182" applyFont="1" applyFill="1" applyBorder="1" applyAlignment="1">
      <alignment horizontal="center" vertical="center" wrapText="1"/>
    </xf>
    <xf numFmtId="0" fontId="50" fillId="0" borderId="0" xfId="182" applyFont="1" applyAlignment="1">
      <alignment horizontal="left" vertical="top"/>
    </xf>
    <xf numFmtId="0" fontId="106" fillId="0" borderId="0" xfId="189" applyFont="1" applyAlignment="1">
      <alignment horizontal="left" vertical="center"/>
    </xf>
    <xf numFmtId="0" fontId="97" fillId="29" borderId="26" xfId="189" applyFont="1" applyFill="1" applyBorder="1" applyAlignment="1">
      <alignment horizontal="center" vertical="center" wrapText="1"/>
    </xf>
    <xf numFmtId="0" fontId="97" fillId="29" borderId="18" xfId="189" applyFont="1" applyFill="1" applyBorder="1" applyAlignment="1">
      <alignment horizontal="center" vertical="center" wrapText="1"/>
    </xf>
    <xf numFmtId="0" fontId="97" fillId="29" borderId="8" xfId="189" applyFont="1" applyFill="1" applyBorder="1" applyAlignment="1">
      <alignment horizontal="center" vertical="center" wrapText="1"/>
    </xf>
    <xf numFmtId="0" fontId="97" fillId="29" borderId="36" xfId="189" applyFont="1" applyFill="1" applyBorder="1" applyAlignment="1">
      <alignment horizontal="center" vertical="center" wrapText="1"/>
    </xf>
    <xf numFmtId="0" fontId="97" fillId="29" borderId="27" xfId="189" applyFont="1" applyFill="1" applyBorder="1" applyAlignment="1">
      <alignment horizontal="center" vertical="center" wrapText="1"/>
    </xf>
    <xf numFmtId="0" fontId="93" fillId="29" borderId="26" xfId="189" applyFont="1" applyFill="1" applyBorder="1" applyAlignment="1">
      <alignment horizontal="center" vertical="center" wrapText="1"/>
    </xf>
    <xf numFmtId="0" fontId="93" fillId="29" borderId="22" xfId="189" applyFont="1" applyFill="1" applyBorder="1" applyAlignment="1">
      <alignment horizontal="center" vertical="center" wrapText="1"/>
    </xf>
    <xf numFmtId="0" fontId="93" fillId="29" borderId="18" xfId="189" applyFont="1" applyFill="1" applyBorder="1" applyAlignment="1">
      <alignment horizontal="center" vertical="center" wrapText="1"/>
    </xf>
    <xf numFmtId="0" fontId="105" fillId="0" borderId="0" xfId="182" applyFont="1" applyAlignment="1">
      <alignment horizontal="left"/>
    </xf>
    <xf numFmtId="0" fontId="50" fillId="29" borderId="8" xfId="182" applyFont="1" applyFill="1" applyBorder="1" applyAlignment="1">
      <alignment horizontal="center" vertical="top" wrapText="1"/>
    </xf>
    <xf numFmtId="0" fontId="50" fillId="29" borderId="36" xfId="182" applyFont="1" applyFill="1" applyBorder="1" applyAlignment="1">
      <alignment horizontal="center" vertical="top" wrapText="1"/>
    </xf>
    <xf numFmtId="0" fontId="50" fillId="29" borderId="27" xfId="182" applyFont="1" applyFill="1" applyBorder="1" applyAlignment="1">
      <alignment horizontal="center" vertical="top" wrapText="1"/>
    </xf>
    <xf numFmtId="0" fontId="53" fillId="0" borderId="0" xfId="189" applyFont="1" applyAlignment="1">
      <alignment horizontal="left"/>
    </xf>
    <xf numFmtId="0" fontId="101" fillId="0" borderId="0" xfId="189" applyFont="1" applyAlignment="1">
      <alignment horizontal="left"/>
    </xf>
    <xf numFmtId="0" fontId="99" fillId="0" borderId="0" xfId="0" applyFont="1"/>
    <xf numFmtId="0" fontId="50" fillId="29" borderId="35" xfId="182" applyFont="1" applyFill="1" applyBorder="1" applyAlignment="1">
      <alignment horizontal="center" vertical="center" wrapText="1"/>
    </xf>
    <xf numFmtId="0" fontId="50" fillId="0" borderId="8" xfId="182" applyFont="1" applyBorder="1" applyAlignment="1">
      <alignment vertical="center"/>
    </xf>
    <xf numFmtId="0" fontId="48" fillId="0" borderId="36" xfId="0" applyFont="1" applyBorder="1" applyAlignment="1">
      <alignment vertical="center"/>
    </xf>
    <xf numFmtId="0" fontId="99" fillId="0" borderId="0" xfId="0" applyFont="1" applyAlignment="1">
      <alignment horizontal="left"/>
    </xf>
    <xf numFmtId="0" fontId="93" fillId="29" borderId="26" xfId="0" applyFont="1" applyFill="1" applyBorder="1" applyAlignment="1">
      <alignment horizontal="center" vertical="center" wrapText="1"/>
    </xf>
    <xf numFmtId="0" fontId="93" fillId="29" borderId="22" xfId="0" applyFont="1" applyFill="1" applyBorder="1" applyAlignment="1">
      <alignment horizontal="center" vertical="center" wrapText="1"/>
    </xf>
    <xf numFmtId="0" fontId="93" fillId="29" borderId="18" xfId="0" applyFont="1" applyFill="1" applyBorder="1" applyAlignment="1">
      <alignment horizontal="center" vertical="center" wrapText="1"/>
    </xf>
    <xf numFmtId="0" fontId="51" fillId="29" borderId="8" xfId="0" applyFont="1" applyFill="1" applyBorder="1" applyAlignment="1">
      <alignment horizontal="center" vertical="center" wrapText="1"/>
    </xf>
    <xf numFmtId="0" fontId="48" fillId="29" borderId="36" xfId="0" applyFont="1" applyFill="1" applyBorder="1" applyAlignment="1">
      <alignment horizontal="center" vertical="center" wrapText="1"/>
    </xf>
    <xf numFmtId="0" fontId="48" fillId="29" borderId="27" xfId="0" applyFont="1" applyFill="1" applyBorder="1" applyAlignment="1">
      <alignment horizontal="center" vertical="center" wrapText="1"/>
    </xf>
    <xf numFmtId="0" fontId="50" fillId="29" borderId="8" xfId="0" applyFont="1" applyFill="1" applyBorder="1" applyAlignment="1">
      <alignment horizontal="center" vertical="center" wrapText="1"/>
    </xf>
    <xf numFmtId="0" fontId="50" fillId="29" borderId="36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0" fillId="29" borderId="7" xfId="0" applyFont="1" applyFill="1" applyBorder="1" applyAlignment="1">
      <alignment horizontal="center" vertical="center" wrapText="1"/>
    </xf>
    <xf numFmtId="0" fontId="48" fillId="29" borderId="7" xfId="0" applyFont="1" applyFill="1" applyBorder="1" applyAlignment="1">
      <alignment horizontal="center" vertical="center" wrapText="1"/>
    </xf>
    <xf numFmtId="0" fontId="50" fillId="29" borderId="26" xfId="0" applyFont="1" applyFill="1" applyBorder="1" applyAlignment="1">
      <alignment horizontal="center" vertical="center" wrapText="1"/>
    </xf>
    <xf numFmtId="0" fontId="50" fillId="29" borderId="18" xfId="0" applyFont="1" applyFill="1" applyBorder="1" applyAlignment="1">
      <alignment horizontal="center" vertical="center" wrapText="1"/>
    </xf>
    <xf numFmtId="0" fontId="50" fillId="29" borderId="36" xfId="0" applyFont="1" applyFill="1" applyBorder="1" applyAlignment="1">
      <alignment horizontal="center" vertical="center" wrapText="1"/>
    </xf>
    <xf numFmtId="0" fontId="50" fillId="29" borderId="27" xfId="0" applyFont="1" applyFill="1" applyBorder="1" applyAlignment="1">
      <alignment horizontal="center" vertical="center" wrapText="1"/>
    </xf>
    <xf numFmtId="0" fontId="123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0" fillId="29" borderId="8" xfId="0" applyFont="1" applyFill="1" applyBorder="1" applyAlignment="1">
      <alignment horizontal="center"/>
    </xf>
    <xf numFmtId="0" fontId="50" fillId="29" borderId="27" xfId="0" applyFont="1" applyFill="1" applyBorder="1" applyAlignment="1">
      <alignment horizontal="center"/>
    </xf>
    <xf numFmtId="0" fontId="48" fillId="29" borderId="0" xfId="0" applyFont="1" applyFill="1" applyAlignment="1">
      <alignment wrapText="1"/>
    </xf>
    <xf numFmtId="0" fontId="101" fillId="0" borderId="0" xfId="182" applyFont="1" applyAlignment="1">
      <alignment horizontal="left" vertical="top"/>
    </xf>
    <xf numFmtId="0" fontId="101" fillId="0" borderId="0" xfId="0" applyFont="1" applyAlignment="1">
      <alignment vertical="top"/>
    </xf>
    <xf numFmtId="0" fontId="50" fillId="29" borderId="31" xfId="182" applyFont="1" applyFill="1" applyBorder="1" applyAlignment="1">
      <alignment horizontal="center" vertical="top" wrapText="1"/>
    </xf>
    <xf numFmtId="0" fontId="50" fillId="29" borderId="23" xfId="182" applyFont="1" applyFill="1" applyBorder="1" applyAlignment="1">
      <alignment horizontal="center" vertical="top" wrapText="1"/>
    </xf>
    <xf numFmtId="0" fontId="48" fillId="29" borderId="36" xfId="182" applyFont="1" applyFill="1" applyBorder="1" applyAlignment="1">
      <alignment horizontal="center" vertical="center" wrapText="1"/>
    </xf>
    <xf numFmtId="0" fontId="48" fillId="29" borderId="27" xfId="182" applyFont="1" applyFill="1" applyBorder="1" applyAlignment="1">
      <alignment horizontal="center" vertical="center" wrapText="1"/>
    </xf>
    <xf numFmtId="0" fontId="50" fillId="29" borderId="31" xfId="0" applyFont="1" applyFill="1" applyBorder="1" applyAlignment="1">
      <alignment horizontal="center" wrapText="1"/>
    </xf>
    <xf numFmtId="0" fontId="50" fillId="29" borderId="23" xfId="0" applyFont="1" applyFill="1" applyBorder="1" applyAlignment="1">
      <alignment horizontal="center" wrapText="1"/>
    </xf>
    <xf numFmtId="0" fontId="53" fillId="0" borderId="0" xfId="190" applyFont="1" applyAlignment="1">
      <alignment horizontal="left"/>
    </xf>
    <xf numFmtId="0" fontId="49" fillId="0" borderId="0" xfId="0" applyFont="1" applyAlignment="1">
      <alignment horizontal="left"/>
    </xf>
    <xf numFmtId="0" fontId="50" fillId="29" borderId="8" xfId="190" applyFont="1" applyFill="1" applyBorder="1" applyAlignment="1">
      <alignment horizontal="center" vertical="center" wrapText="1"/>
    </xf>
    <xf numFmtId="0" fontId="50" fillId="29" borderId="27" xfId="190" applyFont="1" applyFill="1" applyBorder="1" applyAlignment="1">
      <alignment horizontal="center" vertical="center" wrapText="1"/>
    </xf>
    <xf numFmtId="0" fontId="50" fillId="29" borderId="31" xfId="190" applyFont="1" applyFill="1" applyBorder="1" applyAlignment="1">
      <alignment vertical="center" wrapText="1"/>
    </xf>
    <xf numFmtId="0" fontId="50" fillId="29" borderId="23" xfId="190" applyFont="1" applyFill="1" applyBorder="1" applyAlignment="1">
      <alignment vertical="center" wrapText="1"/>
    </xf>
    <xf numFmtId="0" fontId="50" fillId="29" borderId="36" xfId="190" applyFont="1" applyFill="1" applyBorder="1" applyAlignment="1">
      <alignment horizontal="center" vertical="center" wrapText="1"/>
    </xf>
    <xf numFmtId="0" fontId="50" fillId="29" borderId="33" xfId="190" applyFont="1" applyFill="1" applyBorder="1" applyAlignment="1">
      <alignment horizontal="center" vertical="center" wrapText="1"/>
    </xf>
    <xf numFmtId="0" fontId="50" fillId="29" borderId="18" xfId="190" applyFont="1" applyFill="1" applyBorder="1" applyAlignment="1">
      <alignment horizontal="center" vertical="center" wrapText="1"/>
    </xf>
    <xf numFmtId="0" fontId="50" fillId="29" borderId="26" xfId="190" applyFont="1" applyFill="1" applyBorder="1" applyAlignment="1">
      <alignment horizontal="center" vertical="center" wrapText="1"/>
    </xf>
    <xf numFmtId="0" fontId="50" fillId="29" borderId="31" xfId="190" applyFont="1" applyFill="1" applyBorder="1" applyAlignment="1">
      <alignment horizontal="left" vertical="center" wrapText="1"/>
    </xf>
    <xf numFmtId="0" fontId="50" fillId="29" borderId="23" xfId="190" applyFont="1" applyFill="1" applyBorder="1" applyAlignment="1">
      <alignment horizontal="left" vertical="center" wrapText="1"/>
    </xf>
    <xf numFmtId="0" fontId="50" fillId="0" borderId="0" xfId="190" applyFont="1" applyAlignment="1">
      <alignment horizontal="left"/>
    </xf>
    <xf numFmtId="0" fontId="48" fillId="29" borderId="33" xfId="190" applyFont="1" applyFill="1" applyBorder="1" applyAlignment="1">
      <alignment horizontal="center"/>
    </xf>
    <xf numFmtId="0" fontId="48" fillId="29" borderId="31" xfId="190" applyFont="1" applyFill="1" applyBorder="1" applyAlignment="1">
      <alignment horizontal="center"/>
    </xf>
    <xf numFmtId="0" fontId="48" fillId="29" borderId="35" xfId="190" applyFont="1" applyFill="1" applyBorder="1" applyAlignment="1">
      <alignment horizontal="center"/>
    </xf>
    <xf numFmtId="0" fontId="48" fillId="29" borderId="23" xfId="190" applyFont="1" applyFill="1" applyBorder="1" applyAlignment="1">
      <alignment horizontal="center"/>
    </xf>
    <xf numFmtId="0" fontId="48" fillId="29" borderId="34" xfId="190" applyFont="1" applyFill="1" applyBorder="1" applyAlignment="1">
      <alignment horizontal="center"/>
    </xf>
    <xf numFmtId="0" fontId="48" fillId="29" borderId="32" xfId="190" applyFont="1" applyFill="1" applyBorder="1" applyAlignment="1">
      <alignment horizontal="center"/>
    </xf>
    <xf numFmtId="0" fontId="52" fillId="29" borderId="26" xfId="190" applyFont="1" applyFill="1" applyBorder="1" applyAlignment="1">
      <alignment horizontal="center" vertical="center" wrapText="1"/>
    </xf>
    <xf numFmtId="0" fontId="52" fillId="29" borderId="22" xfId="190" applyFont="1" applyFill="1" applyBorder="1" applyAlignment="1">
      <alignment horizontal="center" vertical="center" wrapText="1"/>
    </xf>
    <xf numFmtId="0" fontId="52" fillId="29" borderId="18" xfId="190" applyFont="1" applyFill="1" applyBorder="1" applyAlignment="1">
      <alignment horizontal="center" vertical="center" wrapText="1"/>
    </xf>
    <xf numFmtId="0" fontId="50" fillId="29" borderId="8" xfId="190" applyFont="1" applyFill="1" applyBorder="1" applyAlignment="1">
      <alignment horizontal="center" vertical="center"/>
    </xf>
    <xf numFmtId="0" fontId="50" fillId="29" borderId="36" xfId="190" applyFont="1" applyFill="1" applyBorder="1" applyAlignment="1">
      <alignment horizontal="center" vertical="center"/>
    </xf>
    <xf numFmtId="0" fontId="50" fillId="29" borderId="27" xfId="190" applyFont="1" applyFill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50" fillId="0" borderId="0" xfId="0" applyFont="1"/>
    <xf numFmtId="0" fontId="50" fillId="29" borderId="26" xfId="182" applyFont="1" applyFill="1" applyBorder="1" applyAlignment="1">
      <alignment horizontal="center" wrapText="1"/>
    </xf>
    <xf numFmtId="0" fontId="50" fillId="29" borderId="18" xfId="182" applyFont="1" applyFill="1" applyBorder="1" applyAlignment="1">
      <alignment horizontal="center" wrapText="1"/>
    </xf>
    <xf numFmtId="0" fontId="111" fillId="29" borderId="26" xfId="182" applyFont="1" applyFill="1" applyBorder="1" applyAlignment="1">
      <alignment horizontal="center" wrapText="1"/>
    </xf>
    <xf numFmtId="0" fontId="111" fillId="29" borderId="18" xfId="182" applyFont="1" applyFill="1" applyBorder="1" applyAlignment="1">
      <alignment horizontal="center" wrapText="1"/>
    </xf>
    <xf numFmtId="0" fontId="48" fillId="29" borderId="18" xfId="0" applyFont="1" applyFill="1" applyBorder="1" applyAlignment="1">
      <alignment horizontal="center" wrapText="1"/>
    </xf>
    <xf numFmtId="0" fontId="110" fillId="0" borderId="0" xfId="182" applyFont="1"/>
    <xf numFmtId="0" fontId="105" fillId="0" borderId="0" xfId="182" applyFont="1"/>
    <xf numFmtId="0" fontId="93" fillId="29" borderId="26" xfId="182" applyFont="1" applyFill="1" applyBorder="1" applyAlignment="1">
      <alignment horizontal="center" wrapText="1"/>
    </xf>
    <xf numFmtId="0" fontId="93" fillId="29" borderId="22" xfId="182" applyFont="1" applyFill="1" applyBorder="1" applyAlignment="1">
      <alignment horizontal="center" wrapText="1"/>
    </xf>
    <xf numFmtId="0" fontId="53" fillId="0" borderId="0" xfId="182" applyFont="1"/>
    <xf numFmtId="0" fontId="50" fillId="0" borderId="0" xfId="182" applyFont="1"/>
    <xf numFmtId="0" fontId="51" fillId="29" borderId="8" xfId="0" applyFont="1" applyFill="1" applyBorder="1" applyAlignment="1">
      <alignment horizontal="center"/>
    </xf>
    <xf numFmtId="0" fontId="51" fillId="29" borderId="36" xfId="0" applyFont="1" applyFill="1" applyBorder="1" applyAlignment="1">
      <alignment horizontal="center"/>
    </xf>
    <xf numFmtId="0" fontId="51" fillId="29" borderId="27" xfId="0" applyFont="1" applyFill="1" applyBorder="1" applyAlignment="1">
      <alignment horizontal="center"/>
    </xf>
    <xf numFmtId="0" fontId="53" fillId="0" borderId="0" xfId="182" applyFont="1" applyAlignment="1">
      <alignment horizontal="left"/>
    </xf>
    <xf numFmtId="0" fontId="101" fillId="0" borderId="0" xfId="189" applyFont="1"/>
    <xf numFmtId="0" fontId="50" fillId="29" borderId="25" xfId="182" applyFont="1" applyFill="1" applyBorder="1" applyAlignment="1">
      <alignment horizontal="center" vertical="top" wrapText="1"/>
    </xf>
    <xf numFmtId="0" fontId="50" fillId="29" borderId="0" xfId="182" applyFont="1" applyFill="1" applyAlignment="1">
      <alignment horizontal="center" vertical="center" wrapText="1"/>
    </xf>
    <xf numFmtId="0" fontId="50" fillId="29" borderId="8" xfId="182" applyFont="1" applyFill="1" applyBorder="1" applyAlignment="1">
      <alignment horizontal="center" wrapText="1"/>
    </xf>
    <xf numFmtId="0" fontId="50" fillId="29" borderId="27" xfId="182" applyFont="1" applyFill="1" applyBorder="1" applyAlignment="1">
      <alignment horizontal="center"/>
    </xf>
    <xf numFmtId="0" fontId="50" fillId="29" borderId="25" xfId="182" applyFont="1" applyFill="1" applyBorder="1" applyAlignment="1">
      <alignment horizontal="center" vertical="center" wrapText="1"/>
    </xf>
    <xf numFmtId="0" fontId="50" fillId="29" borderId="33" xfId="0" applyFont="1" applyFill="1" applyBorder="1" applyAlignment="1">
      <alignment horizontal="center" vertical="center" wrapText="1"/>
    </xf>
    <xf numFmtId="0" fontId="50" fillId="29" borderId="25" xfId="0" applyFont="1" applyFill="1" applyBorder="1" applyAlignment="1">
      <alignment horizontal="center" vertical="center" wrapText="1"/>
    </xf>
    <xf numFmtId="0" fontId="50" fillId="29" borderId="31" xfId="0" applyFont="1" applyFill="1" applyBorder="1" applyAlignment="1">
      <alignment horizontal="center" vertical="center" wrapText="1"/>
    </xf>
    <xf numFmtId="0" fontId="110" fillId="0" borderId="0" xfId="0" applyFont="1" applyAlignment="1">
      <alignment horizontal="left"/>
    </xf>
    <xf numFmtId="0" fontId="50" fillId="29" borderId="23" xfId="182" applyFont="1" applyFill="1" applyBorder="1" applyAlignment="1">
      <alignment horizontal="center" vertical="center" wrapText="1"/>
    </xf>
    <xf numFmtId="0" fontId="48" fillId="29" borderId="23" xfId="182" applyFont="1" applyFill="1" applyBorder="1" applyAlignment="1">
      <alignment horizontal="center" vertical="center" wrapText="1"/>
    </xf>
    <xf numFmtId="0" fontId="50" fillId="29" borderId="8" xfId="198" applyFont="1" applyFill="1" applyBorder="1" applyAlignment="1">
      <alignment horizontal="center"/>
    </xf>
    <xf numFmtId="0" fontId="48" fillId="29" borderId="27" xfId="0" applyFont="1" applyFill="1" applyBorder="1" applyAlignment="1">
      <alignment horizontal="center"/>
    </xf>
    <xf numFmtId="0" fontId="53" fillId="0" borderId="0" xfId="198" applyFont="1" applyAlignment="1">
      <alignment horizontal="left"/>
    </xf>
    <xf numFmtId="0" fontId="97" fillId="0" borderId="17" xfId="198" applyFont="1" applyBorder="1"/>
    <xf numFmtId="0" fontId="102" fillId="0" borderId="17" xfId="0" applyFont="1" applyBorder="1"/>
    <xf numFmtId="0" fontId="101" fillId="0" borderId="0" xfId="182" applyFont="1" applyAlignment="1">
      <alignment wrapText="1"/>
    </xf>
    <xf numFmtId="0" fontId="99" fillId="0" borderId="0" xfId="0" applyFont="1" applyAlignment="1">
      <alignment wrapText="1"/>
    </xf>
    <xf numFmtId="0" fontId="50" fillId="29" borderId="26" xfId="198" applyFont="1" applyFill="1" applyBorder="1" applyAlignment="1">
      <alignment horizontal="center" vertical="center" wrapText="1"/>
    </xf>
    <xf numFmtId="0" fontId="50" fillId="29" borderId="18" xfId="198" applyFont="1" applyFill="1" applyBorder="1" applyAlignment="1">
      <alignment horizontal="center" vertical="center" wrapText="1"/>
    </xf>
    <xf numFmtId="0" fontId="101" fillId="0" borderId="0" xfId="182" applyFont="1"/>
    <xf numFmtId="0" fontId="105" fillId="0" borderId="0" xfId="198" applyFont="1"/>
    <xf numFmtId="0" fontId="50" fillId="0" borderId="0" xfId="198" applyFont="1"/>
    <xf numFmtId="0" fontId="50" fillId="29" borderId="8" xfId="182" applyFont="1" applyFill="1" applyBorder="1" applyAlignment="1">
      <alignment horizontal="center"/>
    </xf>
    <xf numFmtId="0" fontId="50" fillId="29" borderId="36" xfId="182" applyFont="1" applyFill="1" applyBorder="1" applyAlignment="1">
      <alignment horizontal="center"/>
    </xf>
    <xf numFmtId="0" fontId="68" fillId="0" borderId="0" xfId="182" applyFont="1" applyAlignment="1">
      <alignment wrapText="1"/>
    </xf>
    <xf numFmtId="0" fontId="48" fillId="0" borderId="0" xfId="245" applyAlignment="1">
      <alignment wrapText="1"/>
    </xf>
    <xf numFmtId="0" fontId="97" fillId="29" borderId="34" xfId="187" applyFont="1" applyFill="1" applyBorder="1" applyAlignment="1">
      <alignment horizontal="center" vertical="center" wrapText="1"/>
    </xf>
    <xf numFmtId="0" fontId="97" fillId="29" borderId="17" xfId="187" applyFont="1" applyFill="1" applyBorder="1" applyAlignment="1">
      <alignment horizontal="center" vertical="center" wrapText="1"/>
    </xf>
    <xf numFmtId="0" fontId="97" fillId="29" borderId="32" xfId="187" applyFont="1" applyFill="1" applyBorder="1" applyAlignment="1">
      <alignment horizontal="center" vertical="center" wrapText="1"/>
    </xf>
    <xf numFmtId="0" fontId="116" fillId="0" borderId="0" xfId="187" applyFont="1" applyAlignment="1">
      <alignment horizontal="left"/>
    </xf>
    <xf numFmtId="0" fontId="93" fillId="29" borderId="26" xfId="187" applyFont="1" applyFill="1" applyBorder="1" applyAlignment="1">
      <alignment horizontal="center" vertical="center" wrapText="1"/>
    </xf>
    <xf numFmtId="0" fontId="93" fillId="29" borderId="22" xfId="187" applyFont="1" applyFill="1" applyBorder="1" applyAlignment="1">
      <alignment horizontal="center" vertical="center" wrapText="1"/>
    </xf>
    <xf numFmtId="0" fontId="93" fillId="29" borderId="16" xfId="187" applyFont="1" applyFill="1" applyBorder="1" applyAlignment="1">
      <alignment horizontal="center" vertical="center" wrapText="1"/>
    </xf>
    <xf numFmtId="0" fontId="105" fillId="29" borderId="33" xfId="187" applyFont="1" applyFill="1" applyBorder="1" applyAlignment="1">
      <alignment horizontal="center" vertical="center"/>
    </xf>
    <xf numFmtId="0" fontId="105" fillId="29" borderId="25" xfId="187" applyFont="1" applyFill="1" applyBorder="1" applyAlignment="1">
      <alignment horizontal="center" vertical="center"/>
    </xf>
    <xf numFmtId="0" fontId="105" fillId="29" borderId="31" xfId="187" applyFont="1" applyFill="1" applyBorder="1" applyAlignment="1">
      <alignment horizontal="center" vertical="center"/>
    </xf>
    <xf numFmtId="0" fontId="105" fillId="29" borderId="33" xfId="0" applyFont="1" applyFill="1" applyBorder="1" applyAlignment="1">
      <alignment horizontal="center" vertical="center"/>
    </xf>
    <xf numFmtId="0" fontId="105" fillId="29" borderId="25" xfId="0" applyFont="1" applyFill="1" applyBorder="1" applyAlignment="1">
      <alignment horizontal="center" vertical="center"/>
    </xf>
    <xf numFmtId="0" fontId="105" fillId="29" borderId="31" xfId="0" applyFont="1" applyFill="1" applyBorder="1" applyAlignment="1">
      <alignment horizontal="center" vertical="center"/>
    </xf>
    <xf numFmtId="0" fontId="50" fillId="29" borderId="33" xfId="187" applyFont="1" applyFill="1" applyBorder="1" applyAlignment="1">
      <alignment horizontal="center" vertical="center" wrapText="1"/>
    </xf>
    <xf numFmtId="0" fontId="50" fillId="29" borderId="25" xfId="187" applyFont="1" applyFill="1" applyBorder="1" applyAlignment="1">
      <alignment horizontal="center" vertical="center" wrapText="1"/>
    </xf>
    <xf numFmtId="0" fontId="50" fillId="29" borderId="31" xfId="187" applyFont="1" applyFill="1" applyBorder="1" applyAlignment="1">
      <alignment horizontal="center" vertical="center" wrapText="1"/>
    </xf>
    <xf numFmtId="0" fontId="56" fillId="29" borderId="35" xfId="187" applyFont="1" applyFill="1" applyBorder="1" applyAlignment="1">
      <alignment horizontal="center" vertical="top" wrapText="1"/>
    </xf>
    <xf numFmtId="0" fontId="50" fillId="29" borderId="35" xfId="187" applyFont="1" applyFill="1" applyBorder="1" applyAlignment="1">
      <alignment horizontal="center" vertical="top" wrapText="1"/>
    </xf>
    <xf numFmtId="0" fontId="105" fillId="29" borderId="33" xfId="187" applyFont="1" applyFill="1" applyBorder="1" applyAlignment="1">
      <alignment horizontal="left" vertical="center" indent="2"/>
    </xf>
    <xf numFmtId="0" fontId="105" fillId="29" borderId="25" xfId="187" applyFont="1" applyFill="1" applyBorder="1" applyAlignment="1">
      <alignment horizontal="left" vertical="center" indent="2"/>
    </xf>
    <xf numFmtId="0" fontId="105" fillId="29" borderId="31" xfId="187" applyFont="1" applyFill="1" applyBorder="1" applyAlignment="1">
      <alignment horizontal="left" vertical="center" indent="2"/>
    </xf>
    <xf numFmtId="0" fontId="97" fillId="29" borderId="33" xfId="0" applyFont="1" applyFill="1" applyBorder="1" applyAlignment="1">
      <alignment horizontal="center" vertical="top" wrapText="1"/>
    </xf>
    <xf numFmtId="0" fontId="97" fillId="29" borderId="25" xfId="0" applyFont="1" applyFill="1" applyBorder="1" applyAlignment="1">
      <alignment horizontal="center" vertical="top" wrapText="1"/>
    </xf>
    <xf numFmtId="0" fontId="97" fillId="29" borderId="31" xfId="0" applyFont="1" applyFill="1" applyBorder="1" applyAlignment="1">
      <alignment horizontal="center" vertical="top" wrapText="1"/>
    </xf>
    <xf numFmtId="0" fontId="101" fillId="29" borderId="33" xfId="0" applyFont="1" applyFill="1" applyBorder="1" applyAlignment="1">
      <alignment horizontal="center" vertical="center" wrapText="1"/>
    </xf>
    <xf numFmtId="0" fontId="101" fillId="29" borderId="25" xfId="0" applyFont="1" applyFill="1" applyBorder="1" applyAlignment="1">
      <alignment horizontal="center" vertical="center" wrapText="1"/>
    </xf>
    <xf numFmtId="0" fontId="101" fillId="29" borderId="31" xfId="0" applyFont="1" applyFill="1" applyBorder="1" applyAlignment="1">
      <alignment horizontal="center" vertical="center" wrapText="1"/>
    </xf>
    <xf numFmtId="0" fontId="50" fillId="0" borderId="0" xfId="242" applyFont="1" applyAlignment="1">
      <alignment horizontal="left" wrapText="1"/>
    </xf>
    <xf numFmtId="0" fontId="48" fillId="0" borderId="0" xfId="0" applyFont="1" applyAlignment="1">
      <alignment wrapText="1"/>
    </xf>
    <xf numFmtId="0" fontId="50" fillId="29" borderId="34" xfId="0" applyFont="1" applyFill="1" applyBorder="1" applyAlignment="1">
      <alignment horizontal="center" vertical="center" wrapText="1"/>
    </xf>
    <xf numFmtId="0" fontId="50" fillId="29" borderId="32" xfId="0" applyFont="1" applyFill="1" applyBorder="1" applyAlignment="1">
      <alignment horizontal="center" vertical="center" wrapText="1"/>
    </xf>
    <xf numFmtId="0" fontId="48" fillId="29" borderId="26" xfId="242" applyFont="1" applyFill="1" applyBorder="1" applyAlignment="1">
      <alignment horizontal="center" vertical="center" wrapText="1"/>
    </xf>
    <xf numFmtId="0" fontId="48" fillId="29" borderId="18" xfId="242" applyFont="1" applyFill="1" applyBorder="1" applyAlignment="1">
      <alignment horizontal="center" vertical="center" wrapText="1"/>
    </xf>
    <xf numFmtId="0" fontId="53" fillId="0" borderId="0" xfId="242" applyFont="1" applyAlignment="1">
      <alignment horizontal="left" wrapText="1"/>
    </xf>
    <xf numFmtId="0" fontId="50" fillId="0" borderId="0" xfId="242" applyFont="1" applyAlignment="1">
      <alignment wrapText="1"/>
    </xf>
    <xf numFmtId="0" fontId="50" fillId="0" borderId="26" xfId="242" applyFont="1" applyBorder="1" applyAlignment="1">
      <alignment horizontal="center" vertical="center" textRotation="180" wrapText="1"/>
    </xf>
    <xf numFmtId="0" fontId="50" fillId="0" borderId="22" xfId="242" applyFont="1" applyBorder="1" applyAlignment="1">
      <alignment horizontal="center" vertical="center" textRotation="180" wrapText="1"/>
    </xf>
    <xf numFmtId="0" fontId="50" fillId="0" borderId="18" xfId="242" applyFont="1" applyBorder="1" applyAlignment="1">
      <alignment horizontal="center" vertical="center" textRotation="180" wrapText="1"/>
    </xf>
    <xf numFmtId="0" fontId="48" fillId="29" borderId="26" xfId="0" applyFont="1" applyFill="1" applyBorder="1" applyAlignment="1">
      <alignment horizontal="center" vertical="center" wrapText="1"/>
    </xf>
    <xf numFmtId="0" fontId="48" fillId="29" borderId="18" xfId="0" applyFont="1" applyFill="1" applyBorder="1" applyAlignment="1">
      <alignment horizontal="center" vertical="center" wrapText="1"/>
    </xf>
    <xf numFmtId="0" fontId="50" fillId="29" borderId="33" xfId="242" applyFont="1" applyFill="1" applyBorder="1" applyAlignment="1">
      <alignment horizontal="center" vertical="center"/>
    </xf>
    <xf numFmtId="0" fontId="50" fillId="29" borderId="25" xfId="242" applyFont="1" applyFill="1" applyBorder="1" applyAlignment="1">
      <alignment horizontal="center" vertical="center"/>
    </xf>
    <xf numFmtId="0" fontId="50" fillId="29" borderId="33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48" fillId="29" borderId="33" xfId="0" applyFont="1" applyFill="1" applyBorder="1" applyAlignment="1">
      <alignment horizontal="center" vertical="center" wrapText="1"/>
    </xf>
    <xf numFmtId="0" fontId="48" fillId="29" borderId="34" xfId="0" applyFont="1" applyFill="1" applyBorder="1" applyAlignment="1">
      <alignment horizontal="center" vertical="center" wrapText="1"/>
    </xf>
    <xf numFmtId="0" fontId="56" fillId="29" borderId="22" xfId="0" applyFont="1" applyFill="1" applyBorder="1" applyAlignment="1">
      <alignment horizontal="center" vertical="top" wrapText="1"/>
    </xf>
    <xf numFmtId="0" fontId="56" fillId="29" borderId="18" xfId="0" applyFont="1" applyFill="1" applyBorder="1" applyAlignment="1">
      <alignment horizontal="center" vertical="top" wrapText="1"/>
    </xf>
    <xf numFmtId="0" fontId="50" fillId="29" borderId="8" xfId="242" applyFont="1" applyFill="1" applyBorder="1" applyAlignment="1">
      <alignment horizontal="center" vertical="center" wrapText="1"/>
    </xf>
    <xf numFmtId="0" fontId="50" fillId="29" borderId="36" xfId="242" applyFont="1" applyFill="1" applyBorder="1" applyAlignment="1">
      <alignment horizontal="center" vertical="center" wrapText="1"/>
    </xf>
    <xf numFmtId="0" fontId="50" fillId="29" borderId="27" xfId="242" applyFont="1" applyFill="1" applyBorder="1" applyAlignment="1">
      <alignment horizontal="center" vertical="center" wrapText="1"/>
    </xf>
    <xf numFmtId="0" fontId="56" fillId="29" borderId="35" xfId="242" applyFont="1" applyFill="1" applyBorder="1" applyAlignment="1">
      <alignment horizontal="center" vertical="top" wrapText="1"/>
    </xf>
    <xf numFmtId="0" fontId="50" fillId="29" borderId="35" xfId="242" applyFont="1" applyFill="1" applyBorder="1" applyAlignment="1">
      <alignment horizontal="center" vertical="top" wrapText="1"/>
    </xf>
    <xf numFmtId="0" fontId="48" fillId="29" borderId="22" xfId="242" applyFont="1" applyFill="1" applyBorder="1" applyAlignment="1">
      <alignment horizontal="center" vertical="center" wrapText="1"/>
    </xf>
    <xf numFmtId="0" fontId="50" fillId="29" borderId="33" xfId="242" applyFont="1" applyFill="1" applyBorder="1" applyAlignment="1">
      <alignment horizontal="left" vertical="center" indent="2"/>
    </xf>
    <xf numFmtId="0" fontId="50" fillId="29" borderId="25" xfId="242" applyFont="1" applyFill="1" applyBorder="1" applyAlignment="1">
      <alignment horizontal="left" vertical="center" indent="2"/>
    </xf>
    <xf numFmtId="0" fontId="48" fillId="29" borderId="22" xfId="0" applyFont="1" applyFill="1" applyBorder="1" applyAlignment="1">
      <alignment horizontal="center" vertical="center" wrapText="1"/>
    </xf>
    <xf numFmtId="0" fontId="50" fillId="29" borderId="22" xfId="0" applyFont="1" applyFill="1" applyBorder="1" applyAlignment="1">
      <alignment horizontal="center" vertical="center" wrapText="1"/>
    </xf>
    <xf numFmtId="0" fontId="56" fillId="29" borderId="22" xfId="242" applyFont="1" applyFill="1" applyBorder="1" applyAlignment="1">
      <alignment horizontal="center" vertical="top" wrapText="1"/>
    </xf>
    <xf numFmtId="0" fontId="56" fillId="29" borderId="18" xfId="242" applyFont="1" applyFill="1" applyBorder="1" applyAlignment="1">
      <alignment horizontal="center" vertical="top" wrapText="1"/>
    </xf>
    <xf numFmtId="0" fontId="53" fillId="28" borderId="0" xfId="187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52" fillId="29" borderId="26" xfId="187" applyFont="1" applyFill="1" applyBorder="1" applyAlignment="1">
      <alignment horizontal="center" vertical="center" wrapText="1"/>
    </xf>
    <xf numFmtId="0" fontId="52" fillId="29" borderId="22" xfId="187" applyFont="1" applyFill="1" applyBorder="1" applyAlignment="1">
      <alignment horizontal="center" vertical="center" wrapText="1"/>
    </xf>
    <xf numFmtId="0" fontId="50" fillId="29" borderId="33" xfId="187" applyFont="1" applyFill="1" applyBorder="1" applyAlignment="1">
      <alignment horizontal="center" vertical="center"/>
    </xf>
    <xf numFmtId="0" fontId="50" fillId="29" borderId="25" xfId="187" applyFont="1" applyFill="1" applyBorder="1" applyAlignment="1">
      <alignment horizontal="center" vertical="center"/>
    </xf>
    <xf numFmtId="0" fontId="48" fillId="29" borderId="26" xfId="187" applyFont="1" applyFill="1" applyBorder="1" applyAlignment="1">
      <alignment horizontal="center" vertical="center" wrapText="1"/>
    </xf>
    <xf numFmtId="0" fontId="48" fillId="29" borderId="18" xfId="187" applyFont="1" applyFill="1" applyBorder="1" applyAlignment="1">
      <alignment horizontal="center" vertical="center" wrapText="1"/>
    </xf>
    <xf numFmtId="0" fontId="48" fillId="29" borderId="33" xfId="187" applyFont="1" applyFill="1" applyBorder="1" applyAlignment="1">
      <alignment horizontal="center" vertical="center" wrapText="1"/>
    </xf>
    <xf numFmtId="0" fontId="48" fillId="29" borderId="34" xfId="187" applyFont="1" applyFill="1" applyBorder="1" applyAlignment="1">
      <alignment vertical="center"/>
    </xf>
    <xf numFmtId="0" fontId="50" fillId="29" borderId="8" xfId="187" applyFont="1" applyFill="1" applyBorder="1" applyAlignment="1">
      <alignment horizontal="center" vertical="center" wrapText="1"/>
    </xf>
    <xf numFmtId="0" fontId="50" fillId="29" borderId="36" xfId="187" applyFont="1" applyFill="1" applyBorder="1" applyAlignment="1">
      <alignment horizontal="center" vertical="center" wrapText="1"/>
    </xf>
    <xf numFmtId="0" fontId="50" fillId="29" borderId="27" xfId="187" applyFont="1" applyFill="1" applyBorder="1" applyAlignment="1">
      <alignment horizontal="center" vertical="center" wrapText="1"/>
    </xf>
    <xf numFmtId="0" fontId="56" fillId="29" borderId="35" xfId="187" applyFont="1" applyFill="1" applyBorder="1" applyAlignment="1">
      <alignment horizontal="center" vertical="center" wrapText="1"/>
    </xf>
    <xf numFmtId="0" fontId="56" fillId="29" borderId="34" xfId="187" applyFont="1" applyFill="1" applyBorder="1" applyAlignment="1">
      <alignment horizontal="center" vertical="center" wrapText="1"/>
    </xf>
    <xf numFmtId="0" fontId="50" fillId="29" borderId="31" xfId="187" applyFont="1" applyFill="1" applyBorder="1" applyAlignment="1">
      <alignment horizontal="center" vertical="center"/>
    </xf>
    <xf numFmtId="0" fontId="50" fillId="29" borderId="33" xfId="0" applyFont="1" applyFill="1" applyBorder="1" applyAlignment="1">
      <alignment horizontal="left" vertical="center" wrapText="1"/>
    </xf>
    <xf numFmtId="0" fontId="50" fillId="29" borderId="25" xfId="0" applyFont="1" applyFill="1" applyBorder="1" applyAlignment="1">
      <alignment horizontal="left" vertical="center" wrapText="1"/>
    </xf>
    <xf numFmtId="0" fontId="50" fillId="29" borderId="31" xfId="0" applyFont="1" applyFill="1" applyBorder="1" applyAlignment="1">
      <alignment horizontal="left" vertical="center" wrapText="1"/>
    </xf>
    <xf numFmtId="0" fontId="48" fillId="29" borderId="31" xfId="187" applyFont="1" applyFill="1" applyBorder="1" applyAlignment="1">
      <alignment horizontal="center" vertical="center" wrapText="1"/>
    </xf>
    <xf numFmtId="0" fontId="48" fillId="29" borderId="32" xfId="187" applyFont="1" applyFill="1" applyBorder="1" applyAlignment="1">
      <alignment horizontal="center" vertical="center" wrapText="1"/>
    </xf>
    <xf numFmtId="0" fontId="56" fillId="29" borderId="22" xfId="0" applyFont="1" applyFill="1" applyBorder="1" applyAlignment="1">
      <alignment horizontal="center" vertical="center" wrapText="1"/>
    </xf>
    <xf numFmtId="0" fontId="56" fillId="29" borderId="18" xfId="0" applyFont="1" applyFill="1" applyBorder="1" applyAlignment="1">
      <alignment horizontal="center" vertical="center" wrapText="1"/>
    </xf>
    <xf numFmtId="0" fontId="50" fillId="29" borderId="34" xfId="187" applyFont="1" applyFill="1" applyBorder="1" applyAlignment="1">
      <alignment horizontal="center" vertical="center" wrapText="1"/>
    </xf>
    <xf numFmtId="0" fontId="50" fillId="29" borderId="17" xfId="187" applyFont="1" applyFill="1" applyBorder="1" applyAlignment="1">
      <alignment horizontal="center" vertical="center" wrapText="1"/>
    </xf>
    <xf numFmtId="0" fontId="50" fillId="29" borderId="32" xfId="187" applyFont="1" applyFill="1" applyBorder="1" applyAlignment="1">
      <alignment horizontal="center" vertical="center" wrapText="1"/>
    </xf>
  </cellXfs>
  <cellStyles count="250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Comma 2" xfId="249" xr:uid="{00000000-0005-0000-0000-00007C000000}"/>
    <cellStyle name="Ellenőrzőcella" xfId="125" xr:uid="{00000000-0005-0000-0000-00007D000000}"/>
    <cellStyle name="Encabezado 4" xfId="126" xr:uid="{00000000-0005-0000-0000-00007E000000}"/>
    <cellStyle name="Énfasis1" xfId="127" xr:uid="{00000000-0005-0000-0000-00007F000000}"/>
    <cellStyle name="Énfasis2" xfId="128" xr:uid="{00000000-0005-0000-0000-000080000000}"/>
    <cellStyle name="Énfasis3" xfId="129" xr:uid="{00000000-0005-0000-0000-000081000000}"/>
    <cellStyle name="Énfasis4" xfId="130" xr:uid="{00000000-0005-0000-0000-000082000000}"/>
    <cellStyle name="Énfasis5" xfId="131" xr:uid="{00000000-0005-0000-0000-000083000000}"/>
    <cellStyle name="Énfasis6" xfId="132" xr:uid="{00000000-0005-0000-0000-000084000000}"/>
    <cellStyle name="Entrada" xfId="133" xr:uid="{00000000-0005-0000-0000-000085000000}"/>
    <cellStyle name="Explanatory Text" xfId="134" xr:uid="{00000000-0005-0000-0000-000086000000}"/>
    <cellStyle name="Explanatory Text 2" xfId="135" xr:uid="{00000000-0005-0000-0000-000087000000}"/>
    <cellStyle name="Figyelmeztetés" xfId="136" xr:uid="{00000000-0005-0000-0000-000088000000}"/>
    <cellStyle name="Good" xfId="137" xr:uid="{00000000-0005-0000-0000-000089000000}"/>
    <cellStyle name="Good 2" xfId="138" xr:uid="{00000000-0005-0000-0000-00008A000000}"/>
    <cellStyle name="greyed" xfId="139" xr:uid="{00000000-0005-0000-0000-00008B000000}"/>
    <cellStyle name="Heading 1" xfId="140" xr:uid="{00000000-0005-0000-0000-00008C000000}"/>
    <cellStyle name="Heading 1 2" xfId="141" xr:uid="{00000000-0005-0000-0000-00008D000000}"/>
    <cellStyle name="Heading 2" xfId="142" xr:uid="{00000000-0005-0000-0000-00008E000000}"/>
    <cellStyle name="Heading 2 2" xfId="143" xr:uid="{00000000-0005-0000-0000-00008F000000}"/>
    <cellStyle name="Heading 3" xfId="144" xr:uid="{00000000-0005-0000-0000-000090000000}"/>
    <cellStyle name="Heading 3 2" xfId="145" xr:uid="{00000000-0005-0000-0000-000091000000}"/>
    <cellStyle name="Heading 4" xfId="146" xr:uid="{00000000-0005-0000-0000-000092000000}"/>
    <cellStyle name="Heading 4 2" xfId="147" xr:uid="{00000000-0005-0000-0000-000093000000}"/>
    <cellStyle name="highlightExposure" xfId="148" xr:uid="{00000000-0005-0000-0000-000094000000}"/>
    <cellStyle name="highlightText" xfId="149" xr:uid="{00000000-0005-0000-0000-000095000000}"/>
    <cellStyle name="Hipervínculo 2" xfId="150" xr:uid="{00000000-0005-0000-0000-000096000000}"/>
    <cellStyle name="Hivatkozott cella" xfId="151" xr:uid="{00000000-0005-0000-0000-000097000000}"/>
    <cellStyle name="Hyperlink 2" xfId="152" xr:uid="{00000000-0005-0000-0000-000098000000}"/>
    <cellStyle name="Hyperlink 3" xfId="153" xr:uid="{00000000-0005-0000-0000-000099000000}"/>
    <cellStyle name="Hyperlink 3 2" xfId="154" xr:uid="{00000000-0005-0000-0000-00009A000000}"/>
    <cellStyle name="Incorrecto" xfId="155" xr:uid="{00000000-0005-0000-0000-00009B000000}"/>
    <cellStyle name="Input" xfId="156" xr:uid="{00000000-0005-0000-0000-00009C000000}"/>
    <cellStyle name="Input 2" xfId="157" xr:uid="{00000000-0005-0000-0000-00009D000000}"/>
    <cellStyle name="inputExposure" xfId="158" xr:uid="{00000000-0005-0000-0000-00009E000000}"/>
    <cellStyle name="Jegyzet" xfId="159" xr:uid="{00000000-0005-0000-0000-00009F000000}"/>
    <cellStyle name="Jelölőszín (1)" xfId="160" xr:uid="{00000000-0005-0000-0000-0000A0000000}"/>
    <cellStyle name="Jelölőszín (2)" xfId="161" xr:uid="{00000000-0005-0000-0000-0000A1000000}"/>
    <cellStyle name="Jelölőszín (3)" xfId="162" xr:uid="{00000000-0005-0000-0000-0000A2000000}"/>
    <cellStyle name="Jelölőszín (4)" xfId="163" xr:uid="{00000000-0005-0000-0000-0000A3000000}"/>
    <cellStyle name="Jelölőszín (5)" xfId="164" xr:uid="{00000000-0005-0000-0000-0000A4000000}"/>
    <cellStyle name="Jelölőszín (6)" xfId="165" xr:uid="{00000000-0005-0000-0000-0000A5000000}"/>
    <cellStyle name="Jó" xfId="166" xr:uid="{00000000-0005-0000-0000-0000A6000000}"/>
    <cellStyle name="Kimenet" xfId="167" xr:uid="{00000000-0005-0000-0000-0000A7000000}"/>
    <cellStyle name="Lien hypertexte 2" xfId="168" xr:uid="{00000000-0005-0000-0000-0000A8000000}"/>
    <cellStyle name="Lien hypertexte 3" xfId="169" xr:uid="{00000000-0005-0000-0000-0000A9000000}"/>
    <cellStyle name="Linked Cell" xfId="170" xr:uid="{00000000-0005-0000-0000-0000AA000000}"/>
    <cellStyle name="Linked Cell 2" xfId="171" xr:uid="{00000000-0005-0000-0000-0000AB000000}"/>
    <cellStyle name="Magyarázó szöveg" xfId="172" xr:uid="{00000000-0005-0000-0000-0000AC000000}"/>
    <cellStyle name="Millares 2" xfId="173" xr:uid="{00000000-0005-0000-0000-0000AD000000}"/>
    <cellStyle name="Millares 2 2" xfId="174" xr:uid="{00000000-0005-0000-0000-0000AE000000}"/>
    <cellStyle name="Millares 3" xfId="175" xr:uid="{00000000-0005-0000-0000-0000AF000000}"/>
    <cellStyle name="Millares 3 2" xfId="176" xr:uid="{00000000-0005-0000-0000-0000B0000000}"/>
    <cellStyle name="Navadno_List1" xfId="177" xr:uid="{00000000-0005-0000-0000-0000B1000000}"/>
    <cellStyle name="Neutral 2" xfId="178" xr:uid="{00000000-0005-0000-0000-0000B2000000}"/>
    <cellStyle name="Normal" xfId="0" builtinId="0"/>
    <cellStyle name="Normal 10" xfId="179" xr:uid="{00000000-0005-0000-0000-0000B4000000}"/>
    <cellStyle name="Normal 15" xfId="247" xr:uid="{00000000-0005-0000-0000-0000B5000000}"/>
    <cellStyle name="Normal 2" xfId="180" xr:uid="{00000000-0005-0000-0000-0000B6000000}"/>
    <cellStyle name="Normal 2 2" xfId="181" xr:uid="{00000000-0005-0000-0000-0000B7000000}"/>
    <cellStyle name="Normal 2 2 2" xfId="182" xr:uid="{00000000-0005-0000-0000-0000B8000000}"/>
    <cellStyle name="Normal 2 2 2 2" xfId="241" xr:uid="{00000000-0005-0000-0000-0000B9000000}"/>
    <cellStyle name="Normal 2 2 3" xfId="183" xr:uid="{00000000-0005-0000-0000-0000BA000000}"/>
    <cellStyle name="Normal 2 2 3 2" xfId="184" xr:uid="{00000000-0005-0000-0000-0000BB000000}"/>
    <cellStyle name="Normal 2 2_COREP GL04rev3" xfId="185" xr:uid="{00000000-0005-0000-0000-0000BC000000}"/>
    <cellStyle name="Normal 2 3" xfId="186" xr:uid="{00000000-0005-0000-0000-0000BD000000}"/>
    <cellStyle name="Normal 2 5" xfId="187" xr:uid="{00000000-0005-0000-0000-0000BE000000}"/>
    <cellStyle name="Normal 2 5 2 2" xfId="242" xr:uid="{00000000-0005-0000-0000-0000BF000000}"/>
    <cellStyle name="Normal 2 5 2 2 2" xfId="246" xr:uid="{00000000-0005-0000-0000-0000C0000000}"/>
    <cellStyle name="Normal 2_~0149226" xfId="188" xr:uid="{00000000-0005-0000-0000-0000C1000000}"/>
    <cellStyle name="Normal 2_~0149226 2" xfId="189" xr:uid="{00000000-0005-0000-0000-0000C2000000}"/>
    <cellStyle name="Normal 2_CEBS 2009 38 Annex 1 (CP06rev2 FINREP templates)" xfId="190" xr:uid="{00000000-0005-0000-0000-0000C3000000}"/>
    <cellStyle name="Normal 3" xfId="191" xr:uid="{00000000-0005-0000-0000-0000C4000000}"/>
    <cellStyle name="Normal 3 2" xfId="192" xr:uid="{00000000-0005-0000-0000-0000C5000000}"/>
    <cellStyle name="Normal 3 2 2" xfId="240" xr:uid="{00000000-0005-0000-0000-0000C6000000}"/>
    <cellStyle name="Normal 3 3" xfId="193" xr:uid="{00000000-0005-0000-0000-0000C7000000}"/>
    <cellStyle name="Normal 3 4" xfId="194" xr:uid="{00000000-0005-0000-0000-0000C8000000}"/>
    <cellStyle name="Normal 3 5" xfId="243" xr:uid="{00000000-0005-0000-0000-0000C9000000}"/>
    <cellStyle name="Normal 3_~1520012" xfId="195" xr:uid="{00000000-0005-0000-0000-0000CA000000}"/>
    <cellStyle name="Normal 4" xfId="196" xr:uid="{00000000-0005-0000-0000-0000CB000000}"/>
    <cellStyle name="Normal 4 2" xfId="239" xr:uid="{00000000-0005-0000-0000-0000CC000000}"/>
    <cellStyle name="Normal 5" xfId="197" xr:uid="{00000000-0005-0000-0000-0000CD000000}"/>
    <cellStyle name="Normal 5 2" xfId="198" xr:uid="{00000000-0005-0000-0000-0000CE000000}"/>
    <cellStyle name="Normal 5 2 4" xfId="248" xr:uid="{00000000-0005-0000-0000-0000CF000000}"/>
    <cellStyle name="Normal 5_20130128_ITS on reporting_Annex I_CA" xfId="199" xr:uid="{00000000-0005-0000-0000-0000D0000000}"/>
    <cellStyle name="Normal 6" xfId="200" xr:uid="{00000000-0005-0000-0000-0000D1000000}"/>
    <cellStyle name="Normal 7" xfId="201" xr:uid="{00000000-0005-0000-0000-0000D2000000}"/>
    <cellStyle name="Normal 7 2" xfId="202" xr:uid="{00000000-0005-0000-0000-0000D3000000}"/>
    <cellStyle name="Normal 8" xfId="203" xr:uid="{00000000-0005-0000-0000-0000D4000000}"/>
    <cellStyle name="Normal 8 2" xfId="236" xr:uid="{00000000-0005-0000-0000-0000D5000000}"/>
    <cellStyle name="Normal 9" xfId="245" xr:uid="{00000000-0005-0000-0000-0000D6000000}"/>
    <cellStyle name="Normal_Hedging derivatives" xfId="204" xr:uid="{00000000-0005-0000-0000-0000D7000000}"/>
    <cellStyle name="Notas" xfId="205" xr:uid="{00000000-0005-0000-0000-0000D8000000}"/>
    <cellStyle name="Note" xfId="206" xr:uid="{00000000-0005-0000-0000-0000D9000000}"/>
    <cellStyle name="Note 2" xfId="207" xr:uid="{00000000-0005-0000-0000-0000DA000000}"/>
    <cellStyle name="optionalExposure" xfId="237" xr:uid="{00000000-0005-0000-0000-0000DB000000}"/>
    <cellStyle name="Összesen" xfId="208" xr:uid="{00000000-0005-0000-0000-0000DC000000}"/>
    <cellStyle name="Output" xfId="209" xr:uid="{00000000-0005-0000-0000-0000DD000000}"/>
    <cellStyle name="Output 2" xfId="210" xr:uid="{00000000-0005-0000-0000-0000DE000000}"/>
    <cellStyle name="Porcentual 2" xfId="211" xr:uid="{00000000-0005-0000-0000-0000DF000000}"/>
    <cellStyle name="Porcentual 2 2" xfId="212" xr:uid="{00000000-0005-0000-0000-0000E0000000}"/>
    <cellStyle name="Prozent 2" xfId="213" xr:uid="{00000000-0005-0000-0000-0000E1000000}"/>
    <cellStyle name="Rossz" xfId="214" xr:uid="{00000000-0005-0000-0000-0000E2000000}"/>
    <cellStyle name="Salida" xfId="215" xr:uid="{00000000-0005-0000-0000-0000E3000000}"/>
    <cellStyle name="Semleges" xfId="216" xr:uid="{00000000-0005-0000-0000-0000E4000000}"/>
    <cellStyle name="showExposure" xfId="217" xr:uid="{00000000-0005-0000-0000-0000E5000000}"/>
    <cellStyle name="Standard 2" xfId="218" xr:uid="{00000000-0005-0000-0000-0000E6000000}"/>
    <cellStyle name="Standard 3" xfId="219" xr:uid="{00000000-0005-0000-0000-0000E7000000}"/>
    <cellStyle name="Standard 3 2" xfId="220" xr:uid="{00000000-0005-0000-0000-0000E8000000}"/>
    <cellStyle name="Standard 4" xfId="221" xr:uid="{00000000-0005-0000-0000-0000E9000000}"/>
    <cellStyle name="Standard_20100129_1559 Jentsch_COREP ON 20100129 COREP preliminary proposal_CR SA" xfId="222" xr:uid="{00000000-0005-0000-0000-0000EA000000}"/>
    <cellStyle name="Számítás" xfId="223" xr:uid="{00000000-0005-0000-0000-0000EB000000}"/>
    <cellStyle name="Texto de advertencia" xfId="224" xr:uid="{00000000-0005-0000-0000-0000EC000000}"/>
    <cellStyle name="Texto explicativo" xfId="225" xr:uid="{00000000-0005-0000-0000-0000ED000000}"/>
    <cellStyle name="Title" xfId="226" xr:uid="{00000000-0005-0000-0000-0000EE000000}"/>
    <cellStyle name="Title 2" xfId="227" xr:uid="{00000000-0005-0000-0000-0000EF000000}"/>
    <cellStyle name="Titolo" xfId="238" xr:uid="{00000000-0005-0000-0000-0000F0000000}"/>
    <cellStyle name="Título" xfId="228" xr:uid="{00000000-0005-0000-0000-0000F1000000}"/>
    <cellStyle name="Título 1" xfId="229" xr:uid="{00000000-0005-0000-0000-0000F2000000}"/>
    <cellStyle name="Título 2" xfId="230" xr:uid="{00000000-0005-0000-0000-0000F3000000}"/>
    <cellStyle name="Título 3" xfId="231" xr:uid="{00000000-0005-0000-0000-0000F4000000}"/>
    <cellStyle name="Título_20091015 DE_Proposed amendments to CR SEC_MKR" xfId="232" xr:uid="{00000000-0005-0000-0000-0000F5000000}"/>
    <cellStyle name="Total 2" xfId="233" xr:uid="{00000000-0005-0000-0000-0000F6000000}"/>
    <cellStyle name="Warning Text" xfId="234" xr:uid="{00000000-0005-0000-0000-0000F7000000}"/>
    <cellStyle name="Warning Text 2" xfId="235" xr:uid="{00000000-0005-0000-0000-0000F8000000}"/>
    <cellStyle name="Нормален 2" xfId="244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8"/>
  <sheetViews>
    <sheetView showGridLines="0" topLeftCell="A16" zoomScaleNormal="100" zoomScaleSheetLayoutView="100" workbookViewId="0">
      <selection activeCell="C4" sqref="C4"/>
    </sheetView>
  </sheetViews>
  <sheetFormatPr defaultColWidth="5.109375" defaultRowHeight="18" customHeight="1"/>
  <cols>
    <col min="1" max="1" width="1.44140625" style="191" customWidth="1"/>
    <col min="2" max="2" width="12.109375" style="191" customWidth="1"/>
    <col min="3" max="3" width="12.5546875" style="205" customWidth="1"/>
    <col min="4" max="4" width="132" style="191" customWidth="1"/>
    <col min="5" max="5" width="11.6640625" style="191" customWidth="1"/>
    <col min="6" max="16384" width="5.109375" style="191"/>
  </cols>
  <sheetData>
    <row r="1" spans="2:5" s="216" customFormat="1" ht="18" customHeight="1">
      <c r="B1" s="214" t="s">
        <v>1544</v>
      </c>
      <c r="C1" s="215"/>
      <c r="D1" s="215"/>
    </row>
    <row r="2" spans="2:5" s="218" customFormat="1" ht="13.2">
      <c r="B2" s="217" t="s">
        <v>111</v>
      </c>
      <c r="C2" s="670" t="s">
        <v>1781</v>
      </c>
      <c r="D2" s="671" t="s">
        <v>1782</v>
      </c>
    </row>
    <row r="3" spans="2:5" s="218" customFormat="1" ht="13.2">
      <c r="B3" s="217" t="s">
        <v>112</v>
      </c>
      <c r="C3" s="672" t="s">
        <v>1823</v>
      </c>
      <c r="D3" s="673"/>
    </row>
    <row r="4" spans="2:5" s="218" customFormat="1" ht="21">
      <c r="B4" s="217" t="s">
        <v>113</v>
      </c>
      <c r="C4" s="674" t="s">
        <v>1783</v>
      </c>
      <c r="D4"/>
    </row>
    <row r="5" spans="2:5" s="218" customFormat="1" ht="20.399999999999999">
      <c r="B5" s="219" t="s">
        <v>114</v>
      </c>
      <c r="C5" s="220" t="s">
        <v>115</v>
      </c>
      <c r="D5" s="221"/>
    </row>
    <row r="6" spans="2:5" ht="6.75" customHeight="1"/>
    <row r="7" spans="2:5" s="193" customFormat="1" ht="17.25" customHeight="1">
      <c r="B7" s="193" t="s">
        <v>1078</v>
      </c>
      <c r="C7" s="206"/>
    </row>
    <row r="8" spans="2:5" ht="6.75" customHeight="1"/>
    <row r="9" spans="2:5" ht="18" customHeight="1">
      <c r="B9" s="1612" t="s">
        <v>986</v>
      </c>
      <c r="C9" s="1613"/>
      <c r="D9" s="1614"/>
      <c r="E9" s="207"/>
    </row>
    <row r="10" spans="2:5" ht="40.5" customHeight="1">
      <c r="B10" s="51" t="s">
        <v>987</v>
      </c>
      <c r="C10" s="51" t="s">
        <v>988</v>
      </c>
      <c r="D10" s="182" t="s">
        <v>989</v>
      </c>
      <c r="E10" s="197" t="s">
        <v>1077</v>
      </c>
    </row>
    <row r="11" spans="2:5" ht="13.2">
      <c r="B11" s="192"/>
      <c r="C11" s="192"/>
      <c r="D11" s="183" t="s">
        <v>990</v>
      </c>
      <c r="E11" s="192"/>
    </row>
    <row r="12" spans="2:5" ht="13.2">
      <c r="B12" s="184"/>
      <c r="C12" s="184"/>
      <c r="D12" s="185" t="s">
        <v>991</v>
      </c>
      <c r="E12" s="184"/>
    </row>
    <row r="13" spans="2:5" ht="13.2">
      <c r="B13" s="186" t="s">
        <v>992</v>
      </c>
      <c r="C13" s="186" t="s">
        <v>993</v>
      </c>
      <c r="D13" s="187" t="s">
        <v>994</v>
      </c>
      <c r="E13" s="186" t="s">
        <v>784</v>
      </c>
    </row>
    <row r="14" spans="2:5" ht="13.2">
      <c r="B14" s="186" t="s">
        <v>995</v>
      </c>
      <c r="C14" s="186" t="s">
        <v>996</v>
      </c>
      <c r="D14" s="187" t="s">
        <v>997</v>
      </c>
      <c r="E14" s="186" t="s">
        <v>785</v>
      </c>
    </row>
    <row r="15" spans="2:5" ht="13.2">
      <c r="B15" s="186" t="s">
        <v>998</v>
      </c>
      <c r="C15" s="186" t="s">
        <v>999</v>
      </c>
      <c r="D15" s="187" t="s">
        <v>3</v>
      </c>
      <c r="E15" s="186" t="s">
        <v>786</v>
      </c>
    </row>
    <row r="16" spans="2:5" ht="13.2">
      <c r="B16" s="186">
        <v>2</v>
      </c>
      <c r="C16" s="186" t="s">
        <v>1000</v>
      </c>
      <c r="D16" s="185" t="s">
        <v>1001</v>
      </c>
      <c r="E16" s="186" t="s">
        <v>787</v>
      </c>
    </row>
    <row r="17" spans="2:5" ht="13.2">
      <c r="B17" s="186">
        <v>3</v>
      </c>
      <c r="C17" s="186" t="s">
        <v>1002</v>
      </c>
      <c r="D17" s="188" t="s">
        <v>1003</v>
      </c>
      <c r="E17" s="186" t="s">
        <v>788</v>
      </c>
    </row>
    <row r="18" spans="2:5" ht="13.2">
      <c r="B18" s="186"/>
      <c r="C18" s="186"/>
      <c r="D18" s="185" t="s">
        <v>1004</v>
      </c>
      <c r="E18" s="186"/>
    </row>
    <row r="19" spans="2:5" ht="13.2">
      <c r="B19" s="186">
        <v>4.0999999999999996</v>
      </c>
      <c r="C19" s="186" t="s">
        <v>1005</v>
      </c>
      <c r="D19" s="187" t="s">
        <v>1006</v>
      </c>
      <c r="E19" s="186" t="s">
        <v>789</v>
      </c>
    </row>
    <row r="20" spans="2:5" ht="26.4">
      <c r="B20" s="186" t="s">
        <v>1007</v>
      </c>
      <c r="C20" s="186" t="s">
        <v>1008</v>
      </c>
      <c r="D20" s="189" t="s">
        <v>1009</v>
      </c>
      <c r="E20" s="186" t="s">
        <v>790</v>
      </c>
    </row>
    <row r="21" spans="2:5" ht="26.4">
      <c r="B21" s="186" t="s">
        <v>1010</v>
      </c>
      <c r="C21" s="186" t="s">
        <v>1011</v>
      </c>
      <c r="D21" s="189" t="s">
        <v>1012</v>
      </c>
      <c r="E21" s="186" t="s">
        <v>791</v>
      </c>
    </row>
    <row r="22" spans="2:5" ht="26.4">
      <c r="B22" s="186" t="s">
        <v>1013</v>
      </c>
      <c r="C22" s="186" t="s">
        <v>1014</v>
      </c>
      <c r="D22" s="189" t="s">
        <v>1015</v>
      </c>
      <c r="E22" s="186" t="s">
        <v>792</v>
      </c>
    </row>
    <row r="23" spans="2:5" ht="13.2">
      <c r="B23" s="186" t="s">
        <v>1016</v>
      </c>
      <c r="C23" s="186" t="s">
        <v>1017</v>
      </c>
      <c r="D23" s="189" t="s">
        <v>1018</v>
      </c>
      <c r="E23" s="186" t="s">
        <v>793</v>
      </c>
    </row>
    <row r="24" spans="2:5" ht="13.2">
      <c r="B24" s="186">
        <v>4.5</v>
      </c>
      <c r="C24" s="186" t="s">
        <v>1019</v>
      </c>
      <c r="D24" s="190" t="s">
        <v>1020</v>
      </c>
      <c r="E24" s="186" t="s">
        <v>794</v>
      </c>
    </row>
    <row r="25" spans="2:5" ht="13.2">
      <c r="B25" s="186"/>
      <c r="C25" s="186"/>
      <c r="D25" s="188" t="s">
        <v>4</v>
      </c>
      <c r="E25" s="186"/>
    </row>
    <row r="26" spans="2:5" ht="13.2">
      <c r="B26" s="186">
        <v>5.0999999999999996</v>
      </c>
      <c r="C26" s="186" t="s">
        <v>1021</v>
      </c>
      <c r="D26" s="190" t="s">
        <v>10</v>
      </c>
      <c r="E26" s="186" t="s">
        <v>795</v>
      </c>
    </row>
    <row r="27" spans="2:5" ht="13.2">
      <c r="B27" s="186"/>
      <c r="C27" s="186"/>
      <c r="D27" s="188" t="s">
        <v>5</v>
      </c>
      <c r="E27" s="186"/>
    </row>
    <row r="28" spans="2:5" ht="13.2">
      <c r="B28" s="186">
        <v>6.1</v>
      </c>
      <c r="C28" s="186" t="s">
        <v>1022</v>
      </c>
      <c r="D28" s="187" t="s">
        <v>6</v>
      </c>
      <c r="E28" s="186" t="s">
        <v>796</v>
      </c>
    </row>
    <row r="29" spans="2:5" ht="13.2">
      <c r="B29" s="186"/>
      <c r="C29" s="186" t="s">
        <v>1023</v>
      </c>
      <c r="D29" s="185" t="s">
        <v>1024</v>
      </c>
      <c r="E29" s="186" t="s">
        <v>1076</v>
      </c>
    </row>
    <row r="30" spans="2:5" ht="13.2">
      <c r="B30" s="186">
        <v>7.1</v>
      </c>
      <c r="C30" s="186" t="s">
        <v>1025</v>
      </c>
      <c r="D30" s="187" t="s">
        <v>1026</v>
      </c>
      <c r="E30" s="186" t="s">
        <v>797</v>
      </c>
    </row>
    <row r="31" spans="2:5" s="193" customFormat="1" ht="13.2">
      <c r="B31" s="186"/>
      <c r="C31" s="186"/>
      <c r="D31" s="185" t="s">
        <v>1027</v>
      </c>
      <c r="E31" s="186"/>
    </row>
    <row r="32" spans="2:5" s="193" customFormat="1" ht="13.2">
      <c r="B32" s="186">
        <v>8.1</v>
      </c>
      <c r="C32" s="186" t="s">
        <v>1028</v>
      </c>
      <c r="D32" s="187" t="s">
        <v>1029</v>
      </c>
      <c r="E32" s="186" t="s">
        <v>798</v>
      </c>
    </row>
    <row r="33" spans="2:5" s="193" customFormat="1" ht="13.2">
      <c r="B33" s="186">
        <v>8.1999999999999993</v>
      </c>
      <c r="C33" s="186" t="s">
        <v>1030</v>
      </c>
      <c r="D33" s="187" t="s">
        <v>1031</v>
      </c>
      <c r="E33" s="186" t="s">
        <v>799</v>
      </c>
    </row>
    <row r="34" spans="2:5" ht="13.2">
      <c r="B34" s="186"/>
      <c r="C34" s="186"/>
      <c r="D34" s="185" t="s">
        <v>1079</v>
      </c>
      <c r="E34" s="186"/>
    </row>
    <row r="35" spans="2:5" ht="13.2">
      <c r="B35" s="186" t="s">
        <v>1032</v>
      </c>
      <c r="C35" s="186" t="s">
        <v>1033</v>
      </c>
      <c r="D35" s="187" t="s">
        <v>11</v>
      </c>
      <c r="E35" s="186" t="s">
        <v>800</v>
      </c>
    </row>
    <row r="36" spans="2:5" ht="13.2">
      <c r="B36" s="186">
        <v>9.1999999999999993</v>
      </c>
      <c r="C36" s="186" t="s">
        <v>1034</v>
      </c>
      <c r="D36" s="187" t="s">
        <v>12</v>
      </c>
      <c r="E36" s="186" t="s">
        <v>801</v>
      </c>
    </row>
    <row r="37" spans="2:5" ht="13.2">
      <c r="B37" s="186">
        <v>10</v>
      </c>
      <c r="C37" s="186" t="s">
        <v>1035</v>
      </c>
      <c r="D37" s="185" t="s">
        <v>1036</v>
      </c>
      <c r="E37" s="186" t="s">
        <v>802</v>
      </c>
    </row>
    <row r="38" spans="2:5" ht="13.2">
      <c r="B38" s="186"/>
      <c r="C38" s="186"/>
      <c r="D38" s="185" t="s">
        <v>445</v>
      </c>
      <c r="E38" s="186"/>
    </row>
    <row r="39" spans="2:5" ht="13.2">
      <c r="B39" s="186">
        <v>11.1</v>
      </c>
      <c r="C39" s="186" t="s">
        <v>1037</v>
      </c>
      <c r="D39" s="190" t="s">
        <v>1038</v>
      </c>
      <c r="E39" s="186" t="s">
        <v>803</v>
      </c>
    </row>
    <row r="40" spans="2:5" ht="13.2">
      <c r="B40" s="186">
        <v>11.3</v>
      </c>
      <c r="C40" s="186" t="s">
        <v>1039</v>
      </c>
      <c r="D40" s="187" t="s">
        <v>1040</v>
      </c>
      <c r="E40" s="186" t="s">
        <v>804</v>
      </c>
    </row>
    <row r="41" spans="2:5" ht="13.2">
      <c r="B41" s="186">
        <v>11.4</v>
      </c>
      <c r="C41" s="186" t="s">
        <v>1041</v>
      </c>
      <c r="D41" s="190" t="s">
        <v>1042</v>
      </c>
      <c r="E41" s="186" t="s">
        <v>805</v>
      </c>
    </row>
    <row r="42" spans="2:5" ht="13.2">
      <c r="B42" s="186"/>
      <c r="C42" s="191"/>
      <c r="D42" s="185" t="s">
        <v>13</v>
      </c>
      <c r="E42" s="190"/>
    </row>
    <row r="43" spans="2:5" ht="13.2">
      <c r="B43" s="186">
        <v>12.1</v>
      </c>
      <c r="C43" s="186" t="s">
        <v>1043</v>
      </c>
      <c r="D43" s="190" t="s">
        <v>13</v>
      </c>
      <c r="E43" s="186" t="s">
        <v>806</v>
      </c>
    </row>
    <row r="44" spans="2:5" ht="13.2">
      <c r="B44" s="186">
        <v>12.2</v>
      </c>
      <c r="C44" s="186" t="s">
        <v>1044</v>
      </c>
      <c r="D44" s="190" t="s">
        <v>1045</v>
      </c>
      <c r="E44" s="186" t="s">
        <v>807</v>
      </c>
    </row>
    <row r="45" spans="2:5" ht="13.2">
      <c r="B45" s="186"/>
      <c r="C45" s="186"/>
      <c r="D45" s="188" t="s">
        <v>1046</v>
      </c>
      <c r="E45" s="186"/>
    </row>
    <row r="46" spans="2:5" ht="13.2">
      <c r="B46" s="186">
        <v>13.1</v>
      </c>
      <c r="C46" s="186" t="s">
        <v>1047</v>
      </c>
      <c r="D46" s="190" t="s">
        <v>1080</v>
      </c>
      <c r="E46" s="186" t="s">
        <v>808</v>
      </c>
    </row>
    <row r="47" spans="2:5" ht="13.2">
      <c r="B47" s="212" t="s">
        <v>1245</v>
      </c>
      <c r="C47" s="211" t="s">
        <v>1244</v>
      </c>
      <c r="D47" s="190" t="s">
        <v>1048</v>
      </c>
      <c r="E47" s="211" t="s">
        <v>1257</v>
      </c>
    </row>
    <row r="48" spans="2:5" ht="13.2">
      <c r="B48" s="212" t="s">
        <v>1246</v>
      </c>
      <c r="C48" s="211" t="s">
        <v>1247</v>
      </c>
      <c r="D48" s="213" t="s">
        <v>1248</v>
      </c>
      <c r="E48" s="211" t="s">
        <v>1258</v>
      </c>
    </row>
    <row r="49" spans="2:5" ht="13.2">
      <c r="B49" s="186">
        <v>14</v>
      </c>
      <c r="C49" s="186" t="s">
        <v>1049</v>
      </c>
      <c r="D49" s="185" t="s">
        <v>1050</v>
      </c>
      <c r="E49" s="186" t="s">
        <v>809</v>
      </c>
    </row>
    <row r="50" spans="2:5" ht="13.2">
      <c r="B50" s="186">
        <v>15</v>
      </c>
      <c r="C50" s="186" t="s">
        <v>1051</v>
      </c>
      <c r="D50" s="185" t="s">
        <v>1052</v>
      </c>
      <c r="E50" s="186" t="s">
        <v>810</v>
      </c>
    </row>
    <row r="51" spans="2:5" ht="13.2">
      <c r="B51" s="186"/>
      <c r="C51" s="186"/>
      <c r="D51" s="188" t="s">
        <v>1053</v>
      </c>
      <c r="E51" s="186"/>
    </row>
    <row r="52" spans="2:5" ht="13.2">
      <c r="B52" s="186">
        <v>16.100000000000001</v>
      </c>
      <c r="C52" s="186" t="s">
        <v>1054</v>
      </c>
      <c r="D52" s="187" t="s">
        <v>1055</v>
      </c>
      <c r="E52" s="186" t="s">
        <v>811</v>
      </c>
    </row>
    <row r="53" spans="2:5" ht="26.4">
      <c r="B53" s="186">
        <v>16.2</v>
      </c>
      <c r="C53" s="186" t="s">
        <v>1056</v>
      </c>
      <c r="D53" s="189" t="s">
        <v>1057</v>
      </c>
      <c r="E53" s="186" t="s">
        <v>812</v>
      </c>
    </row>
    <row r="54" spans="2:5" ht="13.2">
      <c r="B54" s="186">
        <v>16.3</v>
      </c>
      <c r="C54" s="186" t="s">
        <v>1058</v>
      </c>
      <c r="D54" s="187" t="s">
        <v>1081</v>
      </c>
      <c r="E54" s="186" t="s">
        <v>813</v>
      </c>
    </row>
    <row r="55" spans="2:5" ht="13.2">
      <c r="B55" s="186">
        <v>16.399999999999999</v>
      </c>
      <c r="C55" s="186" t="s">
        <v>1059</v>
      </c>
      <c r="D55" s="187" t="s">
        <v>1082</v>
      </c>
      <c r="E55" s="186" t="s">
        <v>814</v>
      </c>
    </row>
    <row r="56" spans="2:5" ht="13.2">
      <c r="B56" s="186" t="s">
        <v>1060</v>
      </c>
      <c r="C56" s="186" t="s">
        <v>1061</v>
      </c>
      <c r="D56" s="187" t="s">
        <v>14</v>
      </c>
      <c r="E56" s="186" t="s">
        <v>815</v>
      </c>
    </row>
    <row r="57" spans="2:5" ht="13.2">
      <c r="B57" s="186">
        <v>16.5</v>
      </c>
      <c r="C57" s="186" t="s">
        <v>1062</v>
      </c>
      <c r="D57" s="187" t="s">
        <v>1063</v>
      </c>
      <c r="E57" s="186" t="s">
        <v>816</v>
      </c>
    </row>
    <row r="58" spans="2:5" ht="13.2">
      <c r="B58" s="186">
        <v>16.600000000000001</v>
      </c>
      <c r="C58" s="186" t="s">
        <v>1064</v>
      </c>
      <c r="D58" s="187" t="s">
        <v>1065</v>
      </c>
      <c r="E58" s="186" t="s">
        <v>817</v>
      </c>
    </row>
    <row r="59" spans="2:5" ht="13.2">
      <c r="B59" s="186">
        <v>16.7</v>
      </c>
      <c r="C59" s="186" t="s">
        <v>1066</v>
      </c>
      <c r="D59" s="187" t="s">
        <v>1067</v>
      </c>
      <c r="E59" s="186" t="s">
        <v>818</v>
      </c>
    </row>
    <row r="60" spans="2:5" ht="13.2">
      <c r="B60" s="186"/>
      <c r="C60" s="186"/>
      <c r="D60" s="188" t="s">
        <v>1068</v>
      </c>
      <c r="E60" s="186"/>
    </row>
    <row r="61" spans="2:5" ht="13.2">
      <c r="B61" s="186">
        <v>17.100000000000001</v>
      </c>
      <c r="C61" s="186" t="s">
        <v>1069</v>
      </c>
      <c r="D61" s="190" t="s">
        <v>1070</v>
      </c>
      <c r="E61" s="186" t="s">
        <v>819</v>
      </c>
    </row>
    <row r="62" spans="2:5" ht="26.4">
      <c r="B62" s="186">
        <v>17.2</v>
      </c>
      <c r="C62" s="186" t="s">
        <v>1071</v>
      </c>
      <c r="D62" s="169" t="s">
        <v>1083</v>
      </c>
      <c r="E62" s="186" t="s">
        <v>820</v>
      </c>
    </row>
    <row r="63" spans="2:5" ht="13.2">
      <c r="B63" s="186">
        <v>17.3</v>
      </c>
      <c r="C63" s="186" t="s">
        <v>1072</v>
      </c>
      <c r="D63" s="190" t="s">
        <v>1084</v>
      </c>
      <c r="E63" s="186" t="s">
        <v>821</v>
      </c>
    </row>
    <row r="64" spans="2:5" ht="13.2">
      <c r="B64" s="211">
        <v>18</v>
      </c>
      <c r="C64" s="211" t="s">
        <v>1073</v>
      </c>
      <c r="D64" s="213" t="s">
        <v>1251</v>
      </c>
      <c r="E64" s="211" t="s">
        <v>1254</v>
      </c>
    </row>
    <row r="65" spans="1:5" ht="13.2">
      <c r="B65" s="211">
        <v>18.100000000000001</v>
      </c>
      <c r="C65" s="211" t="s">
        <v>1249</v>
      </c>
      <c r="D65" s="213" t="s">
        <v>1252</v>
      </c>
      <c r="E65" s="211" t="s">
        <v>1255</v>
      </c>
    </row>
    <row r="66" spans="1:5" ht="13.2">
      <c r="B66" s="211">
        <v>18.2</v>
      </c>
      <c r="C66" s="211" t="s">
        <v>1250</v>
      </c>
      <c r="D66" s="213" t="s">
        <v>1253</v>
      </c>
      <c r="E66" s="211" t="s">
        <v>1256</v>
      </c>
    </row>
    <row r="67" spans="1:5" ht="13.2">
      <c r="B67" s="195">
        <v>19</v>
      </c>
      <c r="C67" s="195" t="s">
        <v>1074</v>
      </c>
      <c r="D67" s="196" t="s">
        <v>1075</v>
      </c>
      <c r="E67" s="195" t="s">
        <v>822</v>
      </c>
    </row>
    <row r="68" spans="1:5" ht="13.2">
      <c r="A68" s="6"/>
      <c r="B68" s="6"/>
      <c r="D68" s="193"/>
    </row>
  </sheetData>
  <mergeCells count="1">
    <mergeCell ref="B9:D9"/>
  </mergeCells>
  <printOptions horizontalCentered="1"/>
  <pageMargins left="0.23622047244094491" right="0" top="0.15748031496062992" bottom="0.15748031496062992" header="0" footer="0"/>
  <pageSetup paperSize="9" scale="60" orientation="portrait" cellComments="asDisplayed" r:id="rId1"/>
  <headerFooter>
    <oddHeader>&amp;C&amp;"Calibri"&amp;10&amp;K000000Internal&amp;1#_x000D_&amp;"Calibri"&amp;11&amp;K000000BG
Приложение I</oddHeader>
    <oddFooter>&amp;C&amp;P</oddFooter>
  </headerFooter>
  <ignoredErrors>
    <ignoredError sqref="B13:B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>
    <pageSetUpPr fitToPage="1"/>
  </sheetPr>
  <dimension ref="A1:P35"/>
  <sheetViews>
    <sheetView showGridLines="0" topLeftCell="A19" zoomScale="90" zoomScaleNormal="90" zoomScaleSheetLayoutView="80" workbookViewId="0">
      <selection activeCell="L35" sqref="L35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0.44140625" style="1" customWidth="1"/>
    <col min="4" max="4" width="12" style="896" customWidth="1"/>
    <col min="5" max="7" width="21.6640625" style="1" customWidth="1"/>
    <col min="8" max="8" width="19.88671875" style="1" customWidth="1"/>
    <col min="9" max="9" width="11.88671875" style="1" customWidth="1"/>
    <col min="10" max="10" width="16.5546875" style="1" customWidth="1"/>
    <col min="11" max="11" width="21.33203125" style="1" customWidth="1"/>
    <col min="12" max="12" width="23.88671875" style="1" customWidth="1"/>
    <col min="13" max="13" width="13.109375" style="1" customWidth="1"/>
    <col min="14" max="14" width="15" style="1" customWidth="1"/>
    <col min="15" max="15" width="14" style="1" customWidth="1"/>
    <col min="16" max="16" width="14.88671875" style="1" customWidth="1"/>
    <col min="17" max="16384" width="9.109375" style="1"/>
  </cols>
  <sheetData>
    <row r="1" spans="1:16" s="613" customFormat="1" ht="11.4">
      <c r="A1" s="610" t="s">
        <v>1753</v>
      </c>
      <c r="B1" s="653" t="s">
        <v>1544</v>
      </c>
      <c r="C1" s="656"/>
      <c r="D1" s="881"/>
    </row>
    <row r="2" spans="1:16" s="222" customFormat="1">
      <c r="A2" s="610"/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6" s="222" customFormat="1" ht="25.2">
      <c r="A3" s="610"/>
      <c r="B3" s="277" t="s">
        <v>112</v>
      </c>
      <c r="C3" s="1309" t="str">
        <f>Index!C3</f>
        <v>30.09.2022</v>
      </c>
      <c r="D3" s="885"/>
    </row>
    <row r="4" spans="1:16" s="222" customFormat="1" ht="23.4">
      <c r="A4" s="610"/>
      <c r="B4" s="277" t="s">
        <v>113</v>
      </c>
      <c r="C4" s="674" t="s">
        <v>1783</v>
      </c>
      <c r="D4" s="896"/>
    </row>
    <row r="5" spans="1:1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823</v>
      </c>
      <c r="F5" s="225"/>
    </row>
    <row r="6" spans="1:16" ht="32.25" customHeight="1">
      <c r="B6" s="1615" t="s">
        <v>942</v>
      </c>
      <c r="C6" s="1616"/>
      <c r="D6" s="1616"/>
      <c r="E6" s="1616"/>
    </row>
    <row r="7" spans="1:16" s="613" customFormat="1" ht="10.199999999999999">
      <c r="A7" s="610">
        <v>5</v>
      </c>
      <c r="D7" s="920"/>
      <c r="E7" s="613" t="s">
        <v>1545</v>
      </c>
      <c r="F7" s="613" t="s">
        <v>1564</v>
      </c>
      <c r="G7" s="613" t="s">
        <v>1546</v>
      </c>
      <c r="H7" s="613" t="s">
        <v>1547</v>
      </c>
      <c r="I7" s="613" t="s">
        <v>1548</v>
      </c>
      <c r="J7" s="613" t="s">
        <v>1556</v>
      </c>
      <c r="K7" s="613" t="s">
        <v>1549</v>
      </c>
      <c r="L7" s="613" t="s">
        <v>1550</v>
      </c>
      <c r="M7" s="613" t="s">
        <v>1551</v>
      </c>
      <c r="N7" s="613" t="s">
        <v>1822</v>
      </c>
      <c r="O7" s="613" t="s">
        <v>1552</v>
      </c>
      <c r="P7" s="613" t="s">
        <v>1553</v>
      </c>
    </row>
    <row r="8" spans="1:16" ht="15.6">
      <c r="B8" s="1661" t="s">
        <v>945</v>
      </c>
      <c r="C8" s="1662"/>
      <c r="D8" s="1662"/>
      <c r="E8" s="1662"/>
    </row>
    <row r="9" spans="1:16" ht="9" customHeight="1"/>
    <row r="10" spans="1:16" ht="9" customHeight="1"/>
    <row r="11" spans="1:16" ht="9" customHeight="1">
      <c r="B11" s="1640"/>
      <c r="C11" s="1616"/>
      <c r="D11" s="1616"/>
      <c r="E11" s="1616"/>
    </row>
    <row r="12" spans="1:16" ht="42" customHeight="1">
      <c r="B12" s="1652"/>
      <c r="C12" s="1653"/>
      <c r="D12" s="1658" t="s">
        <v>87</v>
      </c>
      <c r="E12" s="1637" t="s">
        <v>122</v>
      </c>
      <c r="F12" s="1644" t="s">
        <v>1778</v>
      </c>
      <c r="G12" s="1645"/>
      <c r="H12" s="1645"/>
      <c r="I12" s="1645"/>
      <c r="J12" s="1646"/>
      <c r="K12" s="1644" t="s">
        <v>1780</v>
      </c>
      <c r="L12" s="1645"/>
      <c r="M12" s="1645"/>
      <c r="N12" s="1646"/>
      <c r="O12" s="1637" t="s">
        <v>372</v>
      </c>
      <c r="P12" s="1637" t="s">
        <v>373</v>
      </c>
    </row>
    <row r="13" spans="1:16" ht="13.2" customHeight="1">
      <c r="B13" s="1654"/>
      <c r="C13" s="1655"/>
      <c r="D13" s="1659"/>
      <c r="E13" s="1647"/>
      <c r="F13" s="1648" t="s">
        <v>916</v>
      </c>
      <c r="G13" s="574"/>
      <c r="H13" s="1637" t="s">
        <v>917</v>
      </c>
      <c r="I13" s="1637" t="s">
        <v>918</v>
      </c>
      <c r="J13" s="1637" t="s">
        <v>1344</v>
      </c>
      <c r="K13" s="1637" t="s">
        <v>916</v>
      </c>
      <c r="L13" s="1637" t="s">
        <v>917</v>
      </c>
      <c r="M13" s="1637" t="s">
        <v>918</v>
      </c>
      <c r="N13" s="1650" t="s">
        <v>1344</v>
      </c>
      <c r="O13" s="1647"/>
      <c r="P13" s="1647"/>
    </row>
    <row r="14" spans="1:16" ht="107.25" customHeight="1">
      <c r="B14" s="1654"/>
      <c r="C14" s="1655"/>
      <c r="D14" s="1659"/>
      <c r="E14" s="1638"/>
      <c r="F14" s="1649"/>
      <c r="G14" s="51" t="s">
        <v>374</v>
      </c>
      <c r="H14" s="1638"/>
      <c r="I14" s="1638"/>
      <c r="J14" s="1638"/>
      <c r="K14" s="1638"/>
      <c r="L14" s="1638"/>
      <c r="M14" s="1638"/>
      <c r="N14" s="1651"/>
      <c r="O14" s="1638"/>
      <c r="P14" s="1638"/>
    </row>
    <row r="15" spans="1:16" s="896" customFormat="1" ht="28.8">
      <c r="A15" s="890"/>
      <c r="B15" s="1654"/>
      <c r="C15" s="1655"/>
      <c r="D15" s="1659"/>
      <c r="E15" s="969" t="s">
        <v>831</v>
      </c>
      <c r="F15" s="895" t="s">
        <v>375</v>
      </c>
      <c r="G15" s="895" t="s">
        <v>376</v>
      </c>
      <c r="H15" s="895" t="s">
        <v>377</v>
      </c>
      <c r="I15" s="895" t="s">
        <v>378</v>
      </c>
      <c r="J15" s="895" t="s">
        <v>1345</v>
      </c>
      <c r="K15" s="895" t="s">
        <v>379</v>
      </c>
      <c r="L15" s="895" t="s">
        <v>380</v>
      </c>
      <c r="M15" s="895" t="s">
        <v>381</v>
      </c>
      <c r="N15" s="895" t="s">
        <v>1346</v>
      </c>
      <c r="O15" s="895" t="s">
        <v>0</v>
      </c>
      <c r="P15" s="895" t="s">
        <v>0</v>
      </c>
    </row>
    <row r="16" spans="1:16" s="1382" customFormat="1" ht="23.4" thickBot="1">
      <c r="A16" s="1379"/>
      <c r="B16" s="1656"/>
      <c r="C16" s="1657"/>
      <c r="D16" s="1660"/>
      <c r="E16" s="1380" t="s">
        <v>1111</v>
      </c>
      <c r="F16" s="1380" t="s">
        <v>1456</v>
      </c>
      <c r="G16" s="1380" t="s">
        <v>1112</v>
      </c>
      <c r="H16" s="1380" t="s">
        <v>1113</v>
      </c>
      <c r="I16" s="1380" t="s">
        <v>1114</v>
      </c>
      <c r="J16" s="1381" t="s">
        <v>1401</v>
      </c>
      <c r="K16" s="1380" t="s">
        <v>1115</v>
      </c>
      <c r="L16" s="1380" t="s">
        <v>1120</v>
      </c>
      <c r="M16" s="1380" t="s">
        <v>1122</v>
      </c>
      <c r="N16" s="1381" t="s">
        <v>1457</v>
      </c>
      <c r="O16" s="1380" t="s">
        <v>1124</v>
      </c>
      <c r="P16" s="1380" t="s">
        <v>1164</v>
      </c>
    </row>
    <row r="17" spans="1:16" ht="22.8">
      <c r="A17" s="610" t="s">
        <v>1288</v>
      </c>
      <c r="B17" s="898" t="s">
        <v>1111</v>
      </c>
      <c r="C17" s="1383" t="s">
        <v>131</v>
      </c>
      <c r="D17" s="946" t="s">
        <v>351</v>
      </c>
      <c r="E17" s="1384">
        <v>7005</v>
      </c>
      <c r="F17" s="1385"/>
      <c r="G17" s="1385"/>
      <c r="H17" s="1385"/>
      <c r="I17" s="1386"/>
      <c r="J17" s="1387"/>
      <c r="K17" s="1388"/>
      <c r="L17" s="1368"/>
      <c r="M17" s="1369"/>
      <c r="N17" s="1371"/>
      <c r="O17" s="1370"/>
      <c r="P17" s="1372"/>
    </row>
    <row r="18" spans="1:16" ht="22.8">
      <c r="A18" s="610" t="s">
        <v>1289</v>
      </c>
      <c r="B18" s="898" t="s">
        <v>1112</v>
      </c>
      <c r="C18" s="1366" t="s">
        <v>352</v>
      </c>
      <c r="D18" s="981" t="s">
        <v>353</v>
      </c>
      <c r="E18" s="982">
        <v>0</v>
      </c>
      <c r="F18" s="1389"/>
      <c r="G18" s="1389"/>
      <c r="H18" s="1389"/>
      <c r="I18" s="1390"/>
      <c r="J18" s="1391"/>
      <c r="K18" s="1392"/>
      <c r="L18" s="1373"/>
      <c r="M18" s="1374"/>
      <c r="N18" s="1375"/>
      <c r="O18" s="1376"/>
      <c r="P18" s="1377"/>
    </row>
    <row r="19" spans="1:16" ht="34.799999999999997">
      <c r="A19" s="610" t="s">
        <v>1290</v>
      </c>
      <c r="B19" s="898" t="s">
        <v>1113</v>
      </c>
      <c r="C19" s="1366" t="s">
        <v>354</v>
      </c>
      <c r="D19" s="981" t="s">
        <v>355</v>
      </c>
      <c r="E19" s="982">
        <v>1640</v>
      </c>
      <c r="F19" s="1389"/>
      <c r="G19" s="1389"/>
      <c r="H19" s="1389"/>
      <c r="I19" s="1390"/>
      <c r="J19" s="1391"/>
      <c r="K19" s="1392"/>
      <c r="L19" s="1373"/>
      <c r="M19" s="1374"/>
      <c r="N19" s="1375"/>
      <c r="O19" s="1376"/>
      <c r="P19" s="1377"/>
    </row>
    <row r="20" spans="1:16" ht="35.4" thickBot="1">
      <c r="A20" s="610" t="s">
        <v>1291</v>
      </c>
      <c r="B20" s="898" t="s">
        <v>1114</v>
      </c>
      <c r="C20" s="1366" t="s">
        <v>356</v>
      </c>
      <c r="D20" s="981" t="s">
        <v>357</v>
      </c>
      <c r="E20" s="982">
        <v>5365</v>
      </c>
      <c r="F20" s="1389"/>
      <c r="G20" s="1389"/>
      <c r="H20" s="1389"/>
      <c r="I20" s="1390"/>
      <c r="J20" s="1393"/>
      <c r="K20" s="1392"/>
      <c r="L20" s="1373"/>
      <c r="M20" s="1374"/>
      <c r="N20" s="1378"/>
      <c r="O20" s="1376"/>
      <c r="P20" s="1377"/>
    </row>
    <row r="21" spans="1:16" ht="22.8">
      <c r="A21" s="610" t="s">
        <v>1292</v>
      </c>
      <c r="B21" s="898" t="s">
        <v>1115</v>
      </c>
      <c r="C21" s="911" t="s">
        <v>133</v>
      </c>
      <c r="D21" s="906" t="s">
        <v>2</v>
      </c>
      <c r="E21" s="1394">
        <f>SUM(E22:E26)</f>
        <v>188125</v>
      </c>
      <c r="F21" s="1395">
        <f>SUM(F22:F26)</f>
        <v>181596</v>
      </c>
      <c r="G21" s="1395">
        <f t="shared" ref="G21:H21" si="0">SUM(G22:G26)</f>
        <v>181596</v>
      </c>
      <c r="H21" s="1395">
        <f t="shared" si="0"/>
        <v>10038</v>
      </c>
      <c r="I21" s="1395">
        <f t="shared" ref="I21:P21" si="1">SUM(I22:I26)</f>
        <v>0</v>
      </c>
      <c r="J21" s="1396">
        <f t="shared" si="1"/>
        <v>0</v>
      </c>
      <c r="K21" s="1395">
        <f t="shared" si="1"/>
        <v>-118</v>
      </c>
      <c r="L21" s="1395">
        <f t="shared" si="1"/>
        <v>-3391</v>
      </c>
      <c r="M21" s="710">
        <f t="shared" si="1"/>
        <v>0</v>
      </c>
      <c r="N21" s="711">
        <f t="shared" si="1"/>
        <v>0</v>
      </c>
      <c r="O21" s="710">
        <f t="shared" si="1"/>
        <v>0</v>
      </c>
      <c r="P21" s="712">
        <f t="shared" si="1"/>
        <v>0</v>
      </c>
    </row>
    <row r="22" spans="1:16" ht="22.8">
      <c r="A22" s="610" t="s">
        <v>1293</v>
      </c>
      <c r="B22" s="898" t="s">
        <v>1120</v>
      </c>
      <c r="C22" s="980" t="s">
        <v>358</v>
      </c>
      <c r="D22" s="981" t="s">
        <v>359</v>
      </c>
      <c r="E22" s="982">
        <v>0</v>
      </c>
      <c r="F22" s="978">
        <v>0</v>
      </c>
      <c r="G22" s="978">
        <v>0</v>
      </c>
      <c r="H22" s="978">
        <v>0</v>
      </c>
      <c r="I22" s="978">
        <v>0</v>
      </c>
      <c r="J22" s="1006">
        <v>0</v>
      </c>
      <c r="K22" s="978">
        <v>0</v>
      </c>
      <c r="L22" s="978">
        <v>0</v>
      </c>
      <c r="M22" s="713">
        <v>0</v>
      </c>
      <c r="N22" s="714">
        <v>0</v>
      </c>
      <c r="O22" s="713">
        <v>0</v>
      </c>
      <c r="P22" s="715">
        <v>0</v>
      </c>
    </row>
    <row r="23" spans="1:16" ht="22.8">
      <c r="A23" s="610" t="s">
        <v>1294</v>
      </c>
      <c r="B23" s="898" t="s">
        <v>1122</v>
      </c>
      <c r="C23" s="984" t="s">
        <v>85</v>
      </c>
      <c r="D23" s="981" t="s">
        <v>360</v>
      </c>
      <c r="E23" s="982">
        <v>172794</v>
      </c>
      <c r="F23" s="978">
        <v>172909</v>
      </c>
      <c r="G23" s="978">
        <v>172909</v>
      </c>
      <c r="H23" s="978">
        <v>0</v>
      </c>
      <c r="I23" s="978">
        <v>0</v>
      </c>
      <c r="J23" s="1006">
        <v>0</v>
      </c>
      <c r="K23" s="978">
        <v>-115</v>
      </c>
      <c r="L23" s="978">
        <v>0</v>
      </c>
      <c r="M23" s="713">
        <v>0</v>
      </c>
      <c r="N23" s="714">
        <v>0</v>
      </c>
      <c r="O23" s="713">
        <v>0</v>
      </c>
      <c r="P23" s="715">
        <v>0</v>
      </c>
    </row>
    <row r="24" spans="1:16" ht="22.8">
      <c r="A24" s="610" t="s">
        <v>1295</v>
      </c>
      <c r="B24" s="898" t="s">
        <v>1124</v>
      </c>
      <c r="C24" s="980" t="s">
        <v>361</v>
      </c>
      <c r="D24" s="981" t="s">
        <v>353</v>
      </c>
      <c r="E24" s="982">
        <v>15331</v>
      </c>
      <c r="F24" s="978">
        <v>8687</v>
      </c>
      <c r="G24" s="978">
        <v>8687</v>
      </c>
      <c r="H24" s="978">
        <v>10038</v>
      </c>
      <c r="I24" s="978">
        <v>0</v>
      </c>
      <c r="J24" s="1006">
        <v>0</v>
      </c>
      <c r="K24" s="978">
        <v>-3</v>
      </c>
      <c r="L24" s="978">
        <v>-3391</v>
      </c>
      <c r="M24" s="713">
        <v>0</v>
      </c>
      <c r="N24" s="714">
        <v>0</v>
      </c>
      <c r="O24" s="713">
        <v>0</v>
      </c>
      <c r="P24" s="715">
        <v>0</v>
      </c>
    </row>
    <row r="25" spans="1:16" ht="22.8">
      <c r="A25" s="610" t="s">
        <v>1304</v>
      </c>
      <c r="B25" s="898" t="s">
        <v>1164</v>
      </c>
      <c r="C25" s="980" t="s">
        <v>362</v>
      </c>
      <c r="D25" s="981" t="s">
        <v>355</v>
      </c>
      <c r="E25" s="982">
        <v>0</v>
      </c>
      <c r="F25" s="978">
        <v>0</v>
      </c>
      <c r="G25" s="978">
        <v>0</v>
      </c>
      <c r="H25" s="978">
        <v>0</v>
      </c>
      <c r="I25" s="978">
        <v>0</v>
      </c>
      <c r="J25" s="1006">
        <v>0</v>
      </c>
      <c r="K25" s="978">
        <v>0</v>
      </c>
      <c r="L25" s="713">
        <v>0</v>
      </c>
      <c r="M25" s="713">
        <v>0</v>
      </c>
      <c r="N25" s="714">
        <v>0</v>
      </c>
      <c r="O25" s="713">
        <v>0</v>
      </c>
      <c r="P25" s="715">
        <v>0</v>
      </c>
    </row>
    <row r="26" spans="1:16" ht="22.8">
      <c r="A26" s="610" t="s">
        <v>1305</v>
      </c>
      <c r="B26" s="898" t="s">
        <v>1166</v>
      </c>
      <c r="C26" s="985" t="s">
        <v>363</v>
      </c>
      <c r="D26" s="986" t="s">
        <v>357</v>
      </c>
      <c r="E26" s="982">
        <v>0</v>
      </c>
      <c r="F26" s="978">
        <v>0</v>
      </c>
      <c r="G26" s="978">
        <v>0</v>
      </c>
      <c r="H26" s="978">
        <v>0</v>
      </c>
      <c r="I26" s="978">
        <v>0</v>
      </c>
      <c r="J26" s="1006">
        <v>0</v>
      </c>
      <c r="K26" s="978">
        <v>0</v>
      </c>
      <c r="L26" s="713">
        <v>0</v>
      </c>
      <c r="M26" s="713">
        <v>0</v>
      </c>
      <c r="N26" s="714">
        <v>0</v>
      </c>
      <c r="O26" s="713">
        <v>0</v>
      </c>
      <c r="P26" s="715">
        <v>0</v>
      </c>
    </row>
    <row r="27" spans="1:16" ht="22.8">
      <c r="A27" s="610" t="s">
        <v>1306</v>
      </c>
      <c r="B27" s="898" t="s">
        <v>1168</v>
      </c>
      <c r="C27" s="411" t="s">
        <v>134</v>
      </c>
      <c r="D27" s="906" t="s">
        <v>364</v>
      </c>
      <c r="E27" s="1394">
        <f>SUM(E28:E32)+E34</f>
        <v>0</v>
      </c>
      <c r="F27" s="1395">
        <f>SUM(F28:F32)+F34</f>
        <v>0</v>
      </c>
      <c r="G27" s="1395">
        <f t="shared" ref="G27:H27" si="2">SUM(G28:G32)+G34</f>
        <v>0</v>
      </c>
      <c r="H27" s="1395">
        <f t="shared" si="2"/>
        <v>0</v>
      </c>
      <c r="I27" s="1395">
        <f t="shared" ref="I27:P27" si="3">SUM(I28:I32)+I34</f>
        <v>0</v>
      </c>
      <c r="J27" s="1396">
        <f t="shared" si="3"/>
        <v>0</v>
      </c>
      <c r="K27" s="1395">
        <f t="shared" si="3"/>
        <v>0</v>
      </c>
      <c r="L27" s="710">
        <f t="shared" si="3"/>
        <v>0</v>
      </c>
      <c r="M27" s="710">
        <f t="shared" si="3"/>
        <v>0</v>
      </c>
      <c r="N27" s="711">
        <f t="shared" si="3"/>
        <v>0</v>
      </c>
      <c r="O27" s="710">
        <f t="shared" si="3"/>
        <v>0</v>
      </c>
      <c r="P27" s="712">
        <f t="shared" si="3"/>
        <v>0</v>
      </c>
    </row>
    <row r="28" spans="1:16" ht="22.8">
      <c r="A28" s="610" t="s">
        <v>1307</v>
      </c>
      <c r="B28" s="898" t="s">
        <v>1169</v>
      </c>
      <c r="C28" s="398" t="s">
        <v>358</v>
      </c>
      <c r="D28" s="981" t="s">
        <v>359</v>
      </c>
      <c r="E28" s="982">
        <v>0</v>
      </c>
      <c r="F28" s="978">
        <v>0</v>
      </c>
      <c r="G28" s="978">
        <v>0</v>
      </c>
      <c r="H28" s="978">
        <v>0</v>
      </c>
      <c r="I28" s="978">
        <v>0</v>
      </c>
      <c r="J28" s="1006">
        <v>0</v>
      </c>
      <c r="K28" s="978">
        <v>0</v>
      </c>
      <c r="L28" s="713">
        <v>0</v>
      </c>
      <c r="M28" s="713">
        <v>0</v>
      </c>
      <c r="N28" s="714">
        <v>0</v>
      </c>
      <c r="O28" s="713">
        <v>0</v>
      </c>
      <c r="P28" s="715">
        <v>0</v>
      </c>
    </row>
    <row r="29" spans="1:16" ht="22.8">
      <c r="A29" s="610" t="s">
        <v>1308</v>
      </c>
      <c r="B29" s="898" t="s">
        <v>1171</v>
      </c>
      <c r="C29" s="546" t="s">
        <v>85</v>
      </c>
      <c r="D29" s="981" t="s">
        <v>360</v>
      </c>
      <c r="E29" s="982">
        <v>0</v>
      </c>
      <c r="F29" s="978">
        <v>0</v>
      </c>
      <c r="G29" s="978">
        <v>0</v>
      </c>
      <c r="H29" s="978">
        <v>0</v>
      </c>
      <c r="I29" s="978">
        <v>0</v>
      </c>
      <c r="J29" s="1006">
        <v>0</v>
      </c>
      <c r="K29" s="978">
        <v>0</v>
      </c>
      <c r="L29" s="713">
        <v>0</v>
      </c>
      <c r="M29" s="713">
        <v>0</v>
      </c>
      <c r="N29" s="714">
        <v>0</v>
      </c>
      <c r="O29" s="713">
        <v>0</v>
      </c>
      <c r="P29" s="715">
        <v>0</v>
      </c>
    </row>
    <row r="30" spans="1:16" ht="22.8">
      <c r="A30" s="610" t="s">
        <v>1309</v>
      </c>
      <c r="B30" s="898" t="s">
        <v>1173</v>
      </c>
      <c r="C30" s="398" t="s">
        <v>361</v>
      </c>
      <c r="D30" s="981" t="s">
        <v>353</v>
      </c>
      <c r="E30" s="982">
        <v>0</v>
      </c>
      <c r="F30" s="978">
        <v>0</v>
      </c>
      <c r="G30" s="978">
        <v>0</v>
      </c>
      <c r="H30" s="978">
        <v>0</v>
      </c>
      <c r="I30" s="978">
        <v>0</v>
      </c>
      <c r="J30" s="1006">
        <v>0</v>
      </c>
      <c r="K30" s="978">
        <v>0</v>
      </c>
      <c r="L30" s="713">
        <v>0</v>
      </c>
      <c r="M30" s="713">
        <v>0</v>
      </c>
      <c r="N30" s="714">
        <v>0</v>
      </c>
      <c r="O30" s="713">
        <v>0</v>
      </c>
      <c r="P30" s="715">
        <v>0</v>
      </c>
    </row>
    <row r="31" spans="1:16" ht="22.8">
      <c r="A31" s="610" t="s">
        <v>1310</v>
      </c>
      <c r="B31" s="898" t="s">
        <v>1175</v>
      </c>
      <c r="C31" s="398" t="s">
        <v>362</v>
      </c>
      <c r="D31" s="981" t="s">
        <v>355</v>
      </c>
      <c r="E31" s="982">
        <v>0</v>
      </c>
      <c r="F31" s="978">
        <v>0</v>
      </c>
      <c r="G31" s="978">
        <v>0</v>
      </c>
      <c r="H31" s="978">
        <v>0</v>
      </c>
      <c r="I31" s="978">
        <v>0</v>
      </c>
      <c r="J31" s="1006">
        <v>0</v>
      </c>
      <c r="K31" s="978">
        <v>0</v>
      </c>
      <c r="L31" s="713">
        <v>0</v>
      </c>
      <c r="M31" s="713">
        <v>0</v>
      </c>
      <c r="N31" s="714">
        <v>0</v>
      </c>
      <c r="O31" s="713">
        <v>0</v>
      </c>
      <c r="P31" s="715">
        <v>0</v>
      </c>
    </row>
    <row r="32" spans="1:16" ht="22.8">
      <c r="A32" s="610" t="s">
        <v>1625</v>
      </c>
      <c r="B32" s="898" t="s">
        <v>1191</v>
      </c>
      <c r="C32" s="449" t="s">
        <v>363</v>
      </c>
      <c r="D32" s="981" t="s">
        <v>357</v>
      </c>
      <c r="E32" s="982">
        <v>0</v>
      </c>
      <c r="F32" s="978">
        <v>0</v>
      </c>
      <c r="G32" s="978">
        <v>0</v>
      </c>
      <c r="H32" s="978">
        <v>0</v>
      </c>
      <c r="I32" s="978">
        <v>0</v>
      </c>
      <c r="J32" s="1006">
        <v>0</v>
      </c>
      <c r="K32" s="978">
        <v>0</v>
      </c>
      <c r="L32" s="713">
        <v>0</v>
      </c>
      <c r="M32" s="713">
        <v>0</v>
      </c>
      <c r="N32" s="714">
        <v>0</v>
      </c>
      <c r="O32" s="713">
        <v>0</v>
      </c>
      <c r="P32" s="715">
        <v>0</v>
      </c>
    </row>
    <row r="33" spans="1:16" ht="34.5" customHeight="1">
      <c r="A33" s="610" t="s">
        <v>1637</v>
      </c>
      <c r="B33" s="898" t="s">
        <v>1399</v>
      </c>
      <c r="C33" s="577" t="s">
        <v>1090</v>
      </c>
      <c r="D33" s="998" t="s">
        <v>1091</v>
      </c>
      <c r="E33" s="1397">
        <v>0</v>
      </c>
      <c r="F33" s="1398">
        <v>0</v>
      </c>
      <c r="G33" s="1398">
        <v>0</v>
      </c>
      <c r="H33" s="1398">
        <v>0</v>
      </c>
      <c r="I33" s="1398">
        <v>0</v>
      </c>
      <c r="J33" s="1399">
        <v>0</v>
      </c>
      <c r="K33" s="1398">
        <v>0</v>
      </c>
      <c r="L33" s="716">
        <v>0</v>
      </c>
      <c r="M33" s="716">
        <v>0</v>
      </c>
      <c r="N33" s="717">
        <v>0</v>
      </c>
      <c r="O33" s="716">
        <v>0</v>
      </c>
      <c r="P33" s="718">
        <v>0</v>
      </c>
    </row>
    <row r="34" spans="1:16" ht="22.8">
      <c r="A34" s="610" t="s">
        <v>1626</v>
      </c>
      <c r="B34" s="898" t="s">
        <v>1192</v>
      </c>
      <c r="C34" s="575" t="s">
        <v>365</v>
      </c>
      <c r="D34" s="1000" t="s">
        <v>366</v>
      </c>
      <c r="E34" s="1400">
        <v>0</v>
      </c>
      <c r="F34" s="1401">
        <v>0</v>
      </c>
      <c r="G34" s="1401">
        <v>0</v>
      </c>
      <c r="H34" s="1401">
        <v>0</v>
      </c>
      <c r="I34" s="1401">
        <v>0</v>
      </c>
      <c r="J34" s="1402">
        <v>0</v>
      </c>
      <c r="K34" s="1401">
        <v>0</v>
      </c>
      <c r="L34" s="719">
        <v>0</v>
      </c>
      <c r="M34" s="719">
        <v>0</v>
      </c>
      <c r="N34" s="720">
        <v>0</v>
      </c>
      <c r="O34" s="719">
        <v>0</v>
      </c>
      <c r="P34" s="721">
        <v>0</v>
      </c>
    </row>
    <row r="35" spans="1:16" ht="39.6">
      <c r="A35" s="610" t="s">
        <v>1627</v>
      </c>
      <c r="B35" s="898" t="s">
        <v>1193</v>
      </c>
      <c r="C35" s="403" t="s">
        <v>946</v>
      </c>
      <c r="D35" s="1002" t="s">
        <v>138</v>
      </c>
      <c r="E35" s="1403">
        <f>E21+E27+E17</f>
        <v>195130</v>
      </c>
      <c r="F35" s="1005">
        <f>F21+F27</f>
        <v>181596</v>
      </c>
      <c r="G35" s="1005">
        <f t="shared" ref="G35:H35" si="4">G21+G27</f>
        <v>181596</v>
      </c>
      <c r="H35" s="1005">
        <f t="shared" si="4"/>
        <v>10038</v>
      </c>
      <c r="I35" s="1007">
        <f t="shared" ref="I35:P35" si="5">I21+I27</f>
        <v>0</v>
      </c>
      <c r="J35" s="1404">
        <f t="shared" si="5"/>
        <v>0</v>
      </c>
      <c r="K35" s="1007">
        <f t="shared" si="5"/>
        <v>-118</v>
      </c>
      <c r="L35" s="1007">
        <f t="shared" si="5"/>
        <v>-3391</v>
      </c>
      <c r="M35" s="722">
        <f t="shared" si="5"/>
        <v>0</v>
      </c>
      <c r="N35" s="723">
        <f t="shared" si="5"/>
        <v>0</v>
      </c>
      <c r="O35" s="722">
        <f t="shared" si="5"/>
        <v>0</v>
      </c>
      <c r="P35" s="724">
        <f t="shared" si="5"/>
        <v>0</v>
      </c>
    </row>
  </sheetData>
  <mergeCells count="18">
    <mergeCell ref="B6:E6"/>
    <mergeCell ref="B11:E11"/>
    <mergeCell ref="B12:C16"/>
    <mergeCell ref="D12:D16"/>
    <mergeCell ref="E12:E14"/>
    <mergeCell ref="B8:E8"/>
    <mergeCell ref="K12:N12"/>
    <mergeCell ref="O12:O14"/>
    <mergeCell ref="P12:P14"/>
    <mergeCell ref="F13:F14"/>
    <mergeCell ref="H13:H14"/>
    <mergeCell ref="I13:I14"/>
    <mergeCell ref="K13:K14"/>
    <mergeCell ref="L13:L14"/>
    <mergeCell ref="M13:M14"/>
    <mergeCell ref="F12:J12"/>
    <mergeCell ref="J13:J14"/>
    <mergeCell ref="N13:N14"/>
  </mergeCells>
  <pageMargins left="0" right="0" top="0.74803149606299213" bottom="0.15748031496062992" header="0.31496062992125984" footer="0"/>
  <pageSetup paperSize="9" scale="52" orientation="landscape" horizontalDpi="300" verticalDpi="300" r:id="rId1"/>
  <headerFooter>
    <oddHeader>&amp;C&amp;"Calibri"&amp;10&amp;K000000Internal&amp;1#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1"/>
  <sheetViews>
    <sheetView showGridLines="0" zoomScaleNormal="100" zoomScaleSheetLayoutView="75" workbookViewId="0">
      <selection activeCell="C2" sqref="C2:D3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2.33203125" style="1" customWidth="1"/>
    <col min="4" max="4" width="13.5546875" style="896" customWidth="1"/>
    <col min="5" max="6" width="21.6640625" style="1" customWidth="1"/>
    <col min="7" max="7" width="20.33203125" style="1" bestFit="1" customWidth="1"/>
    <col min="8" max="8" width="21.6640625" style="1" customWidth="1"/>
    <col min="9" max="9" width="16" style="1" customWidth="1"/>
    <col min="10" max="10" width="13.33203125" style="1" customWidth="1"/>
    <col min="11" max="11" width="16.88671875" style="1" customWidth="1"/>
    <col min="12" max="12" width="22.44140625" style="1" customWidth="1"/>
    <col min="13" max="13" width="15.6640625" style="1" customWidth="1"/>
    <col min="14" max="14" width="12.44140625" style="1" customWidth="1"/>
    <col min="15" max="15" width="12" style="1" customWidth="1"/>
    <col min="16" max="16" width="16" style="1" customWidth="1"/>
    <col min="17" max="16384" width="9.109375" style="1"/>
  </cols>
  <sheetData>
    <row r="1" spans="1:16" s="613" customFormat="1" ht="11.4">
      <c r="A1" s="610" t="s">
        <v>1754</v>
      </c>
      <c r="B1" s="702" t="s">
        <v>1544</v>
      </c>
      <c r="C1" s="656"/>
      <c r="D1" s="881"/>
    </row>
    <row r="2" spans="1:16" s="222" customFormat="1" ht="11.4">
      <c r="A2" s="610"/>
      <c r="B2" s="277" t="s">
        <v>111</v>
      </c>
      <c r="C2" s="882" t="s">
        <v>1781</v>
      </c>
      <c r="D2" s="883" t="s">
        <v>1782</v>
      </c>
    </row>
    <row r="3" spans="1:16" s="222" customFormat="1" ht="24.6">
      <c r="A3" s="610"/>
      <c r="B3" s="277" t="s">
        <v>112</v>
      </c>
      <c r="C3" s="884" t="s">
        <v>1823</v>
      </c>
      <c r="D3" s="885"/>
    </row>
    <row r="4" spans="1:16" s="222" customFormat="1" ht="23.4">
      <c r="A4" s="610"/>
      <c r="B4" s="277" t="s">
        <v>113</v>
      </c>
      <c r="C4" s="674" t="s">
        <v>1783</v>
      </c>
      <c r="D4" s="885"/>
    </row>
    <row r="5" spans="1:1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823</v>
      </c>
      <c r="F5" s="225"/>
    </row>
    <row r="6" spans="1:16" ht="32.25" customHeight="1">
      <c r="B6" s="1615" t="s">
        <v>942</v>
      </c>
      <c r="C6" s="1663"/>
      <c r="D6" s="1663"/>
      <c r="E6" s="1663"/>
    </row>
    <row r="7" spans="1:16" s="613" customFormat="1" ht="10.199999999999999">
      <c r="A7" s="610">
        <v>5</v>
      </c>
      <c r="D7" s="920"/>
      <c r="E7" s="613" t="s">
        <v>1545</v>
      </c>
      <c r="F7" s="613" t="s">
        <v>1564</v>
      </c>
      <c r="G7" s="613" t="s">
        <v>1546</v>
      </c>
      <c r="H7" s="613" t="s">
        <v>1547</v>
      </c>
      <c r="I7" s="613" t="s">
        <v>1548</v>
      </c>
      <c r="J7" s="613" t="s">
        <v>1556</v>
      </c>
      <c r="K7" s="613" t="s">
        <v>1549</v>
      </c>
      <c r="L7" s="613" t="s">
        <v>1550</v>
      </c>
      <c r="M7" s="613" t="s">
        <v>1551</v>
      </c>
      <c r="N7" s="613" t="s">
        <v>1822</v>
      </c>
      <c r="O7" s="613" t="s">
        <v>1552</v>
      </c>
      <c r="P7" s="613" t="s">
        <v>1553</v>
      </c>
    </row>
    <row r="8" spans="1:16" ht="17.399999999999999">
      <c r="B8" s="1664" t="s">
        <v>943</v>
      </c>
      <c r="C8" s="1665"/>
      <c r="D8" s="1665"/>
    </row>
    <row r="9" spans="1:16" ht="6" customHeight="1">
      <c r="B9" s="311"/>
    </row>
    <row r="10" spans="1:16" ht="6" customHeight="1">
      <c r="B10" s="311"/>
    </row>
    <row r="11" spans="1:16" ht="6" customHeight="1">
      <c r="C11" s="77"/>
    </row>
    <row r="12" spans="1:16" ht="37.5" customHeight="1">
      <c r="B12" s="1652"/>
      <c r="C12" s="1653"/>
      <c r="D12" s="1658" t="s">
        <v>87</v>
      </c>
      <c r="E12" s="1666" t="s">
        <v>122</v>
      </c>
      <c r="F12" s="1644" t="s">
        <v>1778</v>
      </c>
      <c r="G12" s="1613"/>
      <c r="H12" s="1613"/>
      <c r="I12" s="1613"/>
      <c r="J12" s="1614"/>
      <c r="K12" s="1644" t="s">
        <v>1779</v>
      </c>
      <c r="L12" s="1613"/>
      <c r="M12" s="1613"/>
      <c r="N12" s="1614"/>
      <c r="O12" s="1637" t="s">
        <v>372</v>
      </c>
      <c r="P12" s="1637" t="s">
        <v>373</v>
      </c>
    </row>
    <row r="13" spans="1:16">
      <c r="B13" s="1654"/>
      <c r="C13" s="1655"/>
      <c r="D13" s="1659"/>
      <c r="E13" s="1667"/>
      <c r="F13" s="1648" t="s">
        <v>916</v>
      </c>
      <c r="G13" s="574"/>
      <c r="H13" s="1637" t="s">
        <v>917</v>
      </c>
      <c r="I13" s="1650" t="s">
        <v>918</v>
      </c>
      <c r="J13" s="1637" t="s">
        <v>1344</v>
      </c>
      <c r="K13" s="1637" t="s">
        <v>916</v>
      </c>
      <c r="L13" s="1637" t="s">
        <v>917</v>
      </c>
      <c r="M13" s="1637" t="s">
        <v>918</v>
      </c>
      <c r="N13" s="1650" t="s">
        <v>1344</v>
      </c>
      <c r="O13" s="1647"/>
      <c r="P13" s="1647"/>
    </row>
    <row r="14" spans="1:16" ht="92.25" customHeight="1">
      <c r="B14" s="1654"/>
      <c r="C14" s="1655"/>
      <c r="D14" s="1659"/>
      <c r="E14" s="1668"/>
      <c r="F14" s="1649"/>
      <c r="G14" s="51" t="s">
        <v>374</v>
      </c>
      <c r="H14" s="1638"/>
      <c r="I14" s="1651"/>
      <c r="J14" s="1638"/>
      <c r="K14" s="1638"/>
      <c r="L14" s="1638"/>
      <c r="M14" s="1638"/>
      <c r="N14" s="1651"/>
      <c r="O14" s="1638"/>
      <c r="P14" s="1638"/>
    </row>
    <row r="15" spans="1:16" s="896" customFormat="1" ht="28.8">
      <c r="A15" s="890"/>
      <c r="B15" s="1654"/>
      <c r="C15" s="1655"/>
      <c r="D15" s="1659"/>
      <c r="E15" s="969" t="s">
        <v>831</v>
      </c>
      <c r="F15" s="895" t="s">
        <v>375</v>
      </c>
      <c r="G15" s="895" t="s">
        <v>376</v>
      </c>
      <c r="H15" s="895" t="s">
        <v>377</v>
      </c>
      <c r="I15" s="895" t="s">
        <v>378</v>
      </c>
      <c r="J15" s="895" t="s">
        <v>1345</v>
      </c>
      <c r="K15" s="895" t="s">
        <v>382</v>
      </c>
      <c r="L15" s="895" t="s">
        <v>383</v>
      </c>
      <c r="M15" s="895" t="s">
        <v>384</v>
      </c>
      <c r="N15" s="895" t="s">
        <v>1346</v>
      </c>
      <c r="O15" s="895" t="s">
        <v>0</v>
      </c>
      <c r="P15" s="895" t="s">
        <v>0</v>
      </c>
    </row>
    <row r="16" spans="1:16" s="972" customFormat="1" ht="20.399999999999999">
      <c r="A16" s="970"/>
      <c r="B16" s="1656"/>
      <c r="C16" s="1657"/>
      <c r="D16" s="1660"/>
      <c r="E16" s="971" t="s">
        <v>1111</v>
      </c>
      <c r="F16" s="971" t="s">
        <v>1456</v>
      </c>
      <c r="G16" s="971" t="s">
        <v>1112</v>
      </c>
      <c r="H16" s="971" t="s">
        <v>1113</v>
      </c>
      <c r="I16" s="971" t="s">
        <v>1114</v>
      </c>
      <c r="J16" s="898" t="s">
        <v>1401</v>
      </c>
      <c r="K16" s="971" t="s">
        <v>1115</v>
      </c>
      <c r="L16" s="971" t="s">
        <v>1120</v>
      </c>
      <c r="M16" s="971" t="s">
        <v>1122</v>
      </c>
      <c r="N16" s="898" t="s">
        <v>1457</v>
      </c>
      <c r="O16" s="971" t="s">
        <v>1124</v>
      </c>
      <c r="P16" s="971" t="s">
        <v>1164</v>
      </c>
    </row>
    <row r="17" spans="1:16" ht="22.8">
      <c r="A17" s="610" t="s">
        <v>1288</v>
      </c>
      <c r="B17" s="898" t="s">
        <v>1111</v>
      </c>
      <c r="C17" s="911" t="s">
        <v>133</v>
      </c>
      <c r="D17" s="906" t="s">
        <v>2</v>
      </c>
      <c r="E17" s="973">
        <f>SUM(E18:E22)</f>
        <v>839682</v>
      </c>
      <c r="F17" s="974">
        <f t="shared" ref="F17:P17" si="0">SUM(F18:F22)</f>
        <v>840332</v>
      </c>
      <c r="G17" s="974">
        <f t="shared" si="0"/>
        <v>840332</v>
      </c>
      <c r="H17" s="974">
        <f t="shared" si="0"/>
        <v>0</v>
      </c>
      <c r="I17" s="975">
        <f t="shared" si="0"/>
        <v>0</v>
      </c>
      <c r="J17" s="976">
        <f t="shared" si="0"/>
        <v>0</v>
      </c>
      <c r="K17" s="977">
        <f t="shared" si="0"/>
        <v>-650</v>
      </c>
      <c r="L17" s="974">
        <f t="shared" si="0"/>
        <v>0</v>
      </c>
      <c r="M17" s="975">
        <f t="shared" si="0"/>
        <v>0</v>
      </c>
      <c r="N17" s="976">
        <f t="shared" si="0"/>
        <v>0</v>
      </c>
      <c r="O17" s="978">
        <f t="shared" si="0"/>
        <v>0</v>
      </c>
      <c r="P17" s="979">
        <f t="shared" si="0"/>
        <v>0</v>
      </c>
    </row>
    <row r="18" spans="1:16" ht="22.8">
      <c r="A18" s="610" t="s">
        <v>1289</v>
      </c>
      <c r="B18" s="898" t="s">
        <v>1112</v>
      </c>
      <c r="C18" s="980" t="s">
        <v>358</v>
      </c>
      <c r="D18" s="981" t="s">
        <v>359</v>
      </c>
      <c r="E18" s="982">
        <f>F18+H18+I18+J18+K18+L18+M18+N18</f>
        <v>0</v>
      </c>
      <c r="F18" s="983">
        <v>0</v>
      </c>
      <c r="G18" s="983">
        <v>0</v>
      </c>
      <c r="H18" s="983">
        <v>0</v>
      </c>
      <c r="I18" s="983">
        <v>0</v>
      </c>
      <c r="J18" s="983">
        <v>0</v>
      </c>
      <c r="K18" s="983">
        <v>0</v>
      </c>
      <c r="L18" s="983">
        <v>0</v>
      </c>
      <c r="M18" s="983">
        <v>0</v>
      </c>
      <c r="N18" s="983">
        <v>0</v>
      </c>
      <c r="O18" s="983">
        <v>0</v>
      </c>
      <c r="P18" s="983">
        <v>0</v>
      </c>
    </row>
    <row r="19" spans="1:16" ht="22.8">
      <c r="A19" s="610" t="s">
        <v>1290</v>
      </c>
      <c r="B19" s="898" t="s">
        <v>1113</v>
      </c>
      <c r="C19" s="984" t="s">
        <v>85</v>
      </c>
      <c r="D19" s="981" t="s">
        <v>360</v>
      </c>
      <c r="E19" s="982">
        <f t="shared" ref="E19:E30" si="1">F19+H19+I19+J19+K19+L19+M19+N19</f>
        <v>839682</v>
      </c>
      <c r="F19" s="983">
        <v>840332</v>
      </c>
      <c r="G19" s="983">
        <v>840332</v>
      </c>
      <c r="H19" s="983">
        <v>0</v>
      </c>
      <c r="I19" s="983">
        <v>0</v>
      </c>
      <c r="J19" s="983">
        <v>0</v>
      </c>
      <c r="K19" s="983">
        <v>-650</v>
      </c>
      <c r="L19" s="983">
        <v>0</v>
      </c>
      <c r="M19" s="983">
        <v>0</v>
      </c>
      <c r="N19" s="983">
        <v>0</v>
      </c>
      <c r="O19" s="983">
        <v>0</v>
      </c>
      <c r="P19" s="983">
        <v>0</v>
      </c>
    </row>
    <row r="20" spans="1:16" ht="22.8">
      <c r="A20" s="610" t="s">
        <v>1291</v>
      </c>
      <c r="B20" s="898" t="s">
        <v>1114</v>
      </c>
      <c r="C20" s="980" t="s">
        <v>361</v>
      </c>
      <c r="D20" s="981" t="s">
        <v>353</v>
      </c>
      <c r="E20" s="982">
        <f>F20+H20+I20+J20+K20+L20+M20+N20</f>
        <v>0</v>
      </c>
      <c r="F20" s="983">
        <v>0</v>
      </c>
      <c r="G20" s="983">
        <v>0</v>
      </c>
      <c r="H20" s="983">
        <v>0</v>
      </c>
      <c r="I20" s="983">
        <v>0</v>
      </c>
      <c r="J20" s="983">
        <v>0</v>
      </c>
      <c r="K20" s="983">
        <v>0</v>
      </c>
      <c r="L20" s="983">
        <v>0</v>
      </c>
      <c r="M20" s="983">
        <v>0</v>
      </c>
      <c r="N20" s="983">
        <v>0</v>
      </c>
      <c r="O20" s="983">
        <v>0</v>
      </c>
      <c r="P20" s="983">
        <v>0</v>
      </c>
    </row>
    <row r="21" spans="1:16" ht="22.8">
      <c r="A21" s="610" t="s">
        <v>1292</v>
      </c>
      <c r="B21" s="898" t="s">
        <v>1115</v>
      </c>
      <c r="C21" s="980" t="s">
        <v>362</v>
      </c>
      <c r="D21" s="981" t="s">
        <v>355</v>
      </c>
      <c r="E21" s="982">
        <f t="shared" si="1"/>
        <v>0</v>
      </c>
      <c r="F21" s="983">
        <v>0</v>
      </c>
      <c r="G21" s="983">
        <v>0</v>
      </c>
      <c r="H21" s="983">
        <v>0</v>
      </c>
      <c r="I21" s="983">
        <v>0</v>
      </c>
      <c r="J21" s="983">
        <v>0</v>
      </c>
      <c r="K21" s="983">
        <v>0</v>
      </c>
      <c r="L21" s="983">
        <v>0</v>
      </c>
      <c r="M21" s="983">
        <v>0</v>
      </c>
      <c r="N21" s="983">
        <v>0</v>
      </c>
      <c r="O21" s="983">
        <v>0</v>
      </c>
      <c r="P21" s="983">
        <v>0</v>
      </c>
    </row>
    <row r="22" spans="1:16" ht="22.8">
      <c r="A22" s="610" t="s">
        <v>1293</v>
      </c>
      <c r="B22" s="898" t="s">
        <v>1120</v>
      </c>
      <c r="C22" s="985" t="s">
        <v>363</v>
      </c>
      <c r="D22" s="986" t="s">
        <v>357</v>
      </c>
      <c r="E22" s="982">
        <f t="shared" si="1"/>
        <v>0</v>
      </c>
      <c r="F22" s="983">
        <v>0</v>
      </c>
      <c r="G22" s="983">
        <v>0</v>
      </c>
      <c r="H22" s="983">
        <v>0</v>
      </c>
      <c r="I22" s="983">
        <v>0</v>
      </c>
      <c r="J22" s="983">
        <v>0</v>
      </c>
      <c r="K22" s="983">
        <v>0</v>
      </c>
      <c r="L22" s="983">
        <v>0</v>
      </c>
      <c r="M22" s="983">
        <v>0</v>
      </c>
      <c r="N22" s="983">
        <v>0</v>
      </c>
      <c r="O22" s="983">
        <v>0</v>
      </c>
      <c r="P22" s="983">
        <v>0</v>
      </c>
    </row>
    <row r="23" spans="1:16" ht="22.8">
      <c r="A23" s="610" t="s">
        <v>1294</v>
      </c>
      <c r="B23" s="898" t="s">
        <v>1122</v>
      </c>
      <c r="C23" s="987" t="s">
        <v>134</v>
      </c>
      <c r="D23" s="906" t="s">
        <v>364</v>
      </c>
      <c r="E23" s="988">
        <f>E24+E25+E26+E27+E28+E30</f>
        <v>2054544</v>
      </c>
      <c r="F23" s="988">
        <f>F24+F25+F26+F27+F28+F30</f>
        <v>1909202</v>
      </c>
      <c r="G23" s="988">
        <f>G24+G25+G26+G27+G28+G30</f>
        <v>1909202</v>
      </c>
      <c r="H23" s="989">
        <f t="shared" ref="H23:P23" si="2">H24+H25+H26+H27+H28+H30</f>
        <v>185708</v>
      </c>
      <c r="I23" s="990">
        <f t="shared" si="2"/>
        <v>52857</v>
      </c>
      <c r="J23" s="991">
        <f t="shared" si="2"/>
        <v>0</v>
      </c>
      <c r="K23" s="992">
        <f t="shared" si="2"/>
        <v>-19980</v>
      </c>
      <c r="L23" s="989">
        <f t="shared" si="2"/>
        <v>-25958</v>
      </c>
      <c r="M23" s="990">
        <f t="shared" si="2"/>
        <v>-47285</v>
      </c>
      <c r="N23" s="993">
        <f t="shared" si="2"/>
        <v>0</v>
      </c>
      <c r="O23" s="992">
        <f t="shared" si="2"/>
        <v>-155</v>
      </c>
      <c r="P23" s="989">
        <f t="shared" si="2"/>
        <v>-61954</v>
      </c>
    </row>
    <row r="24" spans="1:16" ht="22.8">
      <c r="A24" s="610" t="s">
        <v>1295</v>
      </c>
      <c r="B24" s="898" t="s">
        <v>1124</v>
      </c>
      <c r="C24" s="980" t="s">
        <v>358</v>
      </c>
      <c r="D24" s="981" t="s">
        <v>359</v>
      </c>
      <c r="E24" s="994">
        <f t="shared" si="1"/>
        <v>0</v>
      </c>
      <c r="F24" s="995">
        <v>0</v>
      </c>
      <c r="G24" s="995">
        <v>0</v>
      </c>
      <c r="H24" s="983">
        <v>0</v>
      </c>
      <c r="I24" s="983">
        <v>0</v>
      </c>
      <c r="J24" s="983">
        <v>0</v>
      </c>
      <c r="K24" s="983">
        <v>0</v>
      </c>
      <c r="L24" s="983">
        <v>0</v>
      </c>
      <c r="M24" s="983">
        <v>0</v>
      </c>
      <c r="N24" s="983">
        <v>0</v>
      </c>
      <c r="O24" s="983">
        <v>0</v>
      </c>
      <c r="P24" s="983">
        <v>0</v>
      </c>
    </row>
    <row r="25" spans="1:16" ht="22.8">
      <c r="A25" s="610" t="s">
        <v>1304</v>
      </c>
      <c r="B25" s="898" t="s">
        <v>1164</v>
      </c>
      <c r="C25" s="984" t="s">
        <v>85</v>
      </c>
      <c r="D25" s="981" t="s">
        <v>360</v>
      </c>
      <c r="E25" s="994">
        <f t="shared" si="1"/>
        <v>22042</v>
      </c>
      <c r="F25" s="995">
        <v>22108</v>
      </c>
      <c r="G25" s="995">
        <v>22108</v>
      </c>
      <c r="H25" s="983">
        <v>0</v>
      </c>
      <c r="I25" s="983">
        <v>0</v>
      </c>
      <c r="J25" s="983">
        <v>0</v>
      </c>
      <c r="K25" s="983">
        <v>-66</v>
      </c>
      <c r="L25" s="983">
        <v>0</v>
      </c>
      <c r="M25" s="983">
        <v>0</v>
      </c>
      <c r="N25" s="983">
        <v>0</v>
      </c>
      <c r="O25" s="983">
        <v>0</v>
      </c>
      <c r="P25" s="983">
        <v>0</v>
      </c>
    </row>
    <row r="26" spans="1:16" ht="22.8">
      <c r="A26" s="610" t="s">
        <v>1305</v>
      </c>
      <c r="B26" s="898" t="s">
        <v>1166</v>
      </c>
      <c r="C26" s="980" t="s">
        <v>361</v>
      </c>
      <c r="D26" s="981" t="s">
        <v>353</v>
      </c>
      <c r="E26" s="994">
        <f t="shared" si="1"/>
        <v>213078</v>
      </c>
      <c r="F26" s="996">
        <v>213082</v>
      </c>
      <c r="G26" s="996">
        <v>213082</v>
      </c>
      <c r="H26" s="983">
        <v>0</v>
      </c>
      <c r="I26" s="983">
        <v>0</v>
      </c>
      <c r="J26" s="983">
        <v>0</v>
      </c>
      <c r="K26" s="983">
        <v>-4</v>
      </c>
      <c r="L26" s="983">
        <v>0</v>
      </c>
      <c r="M26" s="983">
        <v>0</v>
      </c>
      <c r="N26" s="983">
        <v>0</v>
      </c>
      <c r="O26" s="983">
        <v>0</v>
      </c>
      <c r="P26" s="983">
        <v>0</v>
      </c>
    </row>
    <row r="27" spans="1:16" ht="22.8">
      <c r="A27" s="610" t="s">
        <v>1306</v>
      </c>
      <c r="B27" s="898" t="s">
        <v>1168</v>
      </c>
      <c r="C27" s="980" t="s">
        <v>362</v>
      </c>
      <c r="D27" s="981" t="s">
        <v>355</v>
      </c>
      <c r="E27" s="994">
        <f t="shared" si="1"/>
        <v>46805</v>
      </c>
      <c r="F27" s="995">
        <v>47844</v>
      </c>
      <c r="G27" s="995">
        <v>47844</v>
      </c>
      <c r="H27" s="983">
        <v>126</v>
      </c>
      <c r="I27" s="983">
        <v>0</v>
      </c>
      <c r="J27" s="983">
        <v>0</v>
      </c>
      <c r="K27" s="983">
        <v>-1160</v>
      </c>
      <c r="L27" s="983">
        <v>-5</v>
      </c>
      <c r="M27" s="983">
        <v>0</v>
      </c>
      <c r="N27" s="983">
        <v>0</v>
      </c>
      <c r="O27" s="983">
        <v>0</v>
      </c>
      <c r="P27" s="983">
        <v>0</v>
      </c>
    </row>
    <row r="28" spans="1:16" ht="22.8">
      <c r="A28" s="610" t="s">
        <v>1307</v>
      </c>
      <c r="B28" s="898" t="s">
        <v>1169</v>
      </c>
      <c r="C28" s="985" t="s">
        <v>363</v>
      </c>
      <c r="D28" s="981" t="s">
        <v>357</v>
      </c>
      <c r="E28" s="994">
        <f t="shared" si="1"/>
        <v>768222</v>
      </c>
      <c r="F28" s="995">
        <v>672985</v>
      </c>
      <c r="G28" s="995">
        <v>672985</v>
      </c>
      <c r="H28" s="983">
        <v>126630</v>
      </c>
      <c r="I28" s="983">
        <v>9670</v>
      </c>
      <c r="J28" s="983">
        <v>0</v>
      </c>
      <c r="K28" s="983">
        <v>-10963</v>
      </c>
      <c r="L28" s="983">
        <v>-20514</v>
      </c>
      <c r="M28" s="983">
        <v>-9586</v>
      </c>
      <c r="N28" s="983">
        <v>0</v>
      </c>
      <c r="O28" s="983">
        <v>-143</v>
      </c>
      <c r="P28" s="983">
        <v>-28545</v>
      </c>
    </row>
    <row r="29" spans="1:16" ht="35.25" customHeight="1">
      <c r="A29" s="610" t="s">
        <v>1661</v>
      </c>
      <c r="B29" s="898" t="s">
        <v>1458</v>
      </c>
      <c r="C29" s="997" t="s">
        <v>1090</v>
      </c>
      <c r="D29" s="998" t="s">
        <v>1091</v>
      </c>
      <c r="E29" s="994">
        <f t="shared" si="1"/>
        <v>625080</v>
      </c>
      <c r="F29" s="995">
        <v>564285</v>
      </c>
      <c r="G29" s="995">
        <v>564285</v>
      </c>
      <c r="H29" s="983">
        <v>78102</v>
      </c>
      <c r="I29" s="983">
        <v>9209</v>
      </c>
      <c r="J29" s="983">
        <v>0</v>
      </c>
      <c r="K29" s="983">
        <v>-9795</v>
      </c>
      <c r="L29" s="983">
        <v>-7595</v>
      </c>
      <c r="M29" s="983">
        <v>-9126</v>
      </c>
      <c r="N29" s="983">
        <v>0</v>
      </c>
      <c r="O29" s="983">
        <v>-143</v>
      </c>
      <c r="P29" s="983">
        <v>-28545</v>
      </c>
    </row>
    <row r="30" spans="1:16" ht="22.8">
      <c r="A30" s="610" t="s">
        <v>1308</v>
      </c>
      <c r="B30" s="898" t="s">
        <v>1171</v>
      </c>
      <c r="C30" s="999" t="s">
        <v>365</v>
      </c>
      <c r="D30" s="1000" t="s">
        <v>366</v>
      </c>
      <c r="E30" s="994">
        <f t="shared" si="1"/>
        <v>1004397</v>
      </c>
      <c r="F30" s="995">
        <v>953183</v>
      </c>
      <c r="G30" s="995">
        <v>953183</v>
      </c>
      <c r="H30" s="983">
        <v>58952</v>
      </c>
      <c r="I30" s="983">
        <v>43187</v>
      </c>
      <c r="J30" s="983">
        <v>0</v>
      </c>
      <c r="K30" s="983">
        <v>-7787</v>
      </c>
      <c r="L30" s="983">
        <v>-5439</v>
      </c>
      <c r="M30" s="983">
        <v>-37699</v>
      </c>
      <c r="N30" s="983">
        <v>0</v>
      </c>
      <c r="O30" s="983">
        <v>-12</v>
      </c>
      <c r="P30" s="983">
        <v>-33409</v>
      </c>
    </row>
    <row r="31" spans="1:16" ht="31.2">
      <c r="A31" s="610" t="s">
        <v>1309</v>
      </c>
      <c r="B31" s="898" t="s">
        <v>1173</v>
      </c>
      <c r="C31" s="1001" t="s">
        <v>944</v>
      </c>
      <c r="D31" s="1002" t="s">
        <v>139</v>
      </c>
      <c r="E31" s="1003">
        <f>E17+E23</f>
        <v>2894226</v>
      </c>
      <c r="F31" s="1004">
        <f>F17+F23</f>
        <v>2749534</v>
      </c>
      <c r="G31" s="1004">
        <f t="shared" ref="G31:P31" si="3">G17+G23</f>
        <v>2749534</v>
      </c>
      <c r="H31" s="1005">
        <f t="shared" si="3"/>
        <v>185708</v>
      </c>
      <c r="I31" s="1005">
        <f t="shared" si="3"/>
        <v>52857</v>
      </c>
      <c r="J31" s="1006">
        <f t="shared" si="3"/>
        <v>0</v>
      </c>
      <c r="K31" s="1005">
        <f t="shared" si="3"/>
        <v>-20630</v>
      </c>
      <c r="L31" s="1007">
        <f t="shared" si="3"/>
        <v>-25958</v>
      </c>
      <c r="M31" s="1007">
        <f t="shared" si="3"/>
        <v>-47285</v>
      </c>
      <c r="N31" s="1006">
        <f t="shared" si="3"/>
        <v>0</v>
      </c>
      <c r="O31" s="1007">
        <f t="shared" si="3"/>
        <v>-155</v>
      </c>
      <c r="P31" s="1008">
        <f t="shared" si="3"/>
        <v>-61954</v>
      </c>
    </row>
  </sheetData>
  <mergeCells count="17">
    <mergeCell ref="B6:E6"/>
    <mergeCell ref="B8:D8"/>
    <mergeCell ref="B12:C16"/>
    <mergeCell ref="D12:D16"/>
    <mergeCell ref="E12:E14"/>
    <mergeCell ref="N13:N14"/>
    <mergeCell ref="K12:N12"/>
    <mergeCell ref="O12:O14"/>
    <mergeCell ref="P12:P14"/>
    <mergeCell ref="F13:F14"/>
    <mergeCell ref="H13:H14"/>
    <mergeCell ref="I13:I14"/>
    <mergeCell ref="J13:J14"/>
    <mergeCell ref="K13:K14"/>
    <mergeCell ref="L13:L14"/>
    <mergeCell ref="M13:M14"/>
    <mergeCell ref="F12:J12"/>
  </mergeCells>
  <pageMargins left="3.937007874015748E-2" right="3.937007874015748E-2" top="0.55118110236220474" bottom="0.15748031496062992" header="0.31496062992125984" footer="0"/>
  <pageSetup paperSize="9" scale="52" orientation="landscape" horizontalDpi="300" verticalDpi="300" r:id="rId1"/>
  <headerFooter>
    <oddHeader>&amp;C&amp;"Calibri"&amp;10&amp;K000000Internal&amp;1#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8"/>
  <dimension ref="A1:E17"/>
  <sheetViews>
    <sheetView showGridLines="0" view="pageBreakPreview" zoomScale="80" zoomScaleNormal="100" zoomScaleSheetLayoutView="80" workbookViewId="0">
      <selection activeCell="I16" sqref="I16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7.88671875" style="1" customWidth="1"/>
    <col min="4" max="4" width="29.5546875" style="1" customWidth="1"/>
    <col min="5" max="5" width="21.6640625" style="1" customWidth="1"/>
    <col min="6" max="16384" width="9.109375" style="1"/>
  </cols>
  <sheetData>
    <row r="1" spans="1:5" s="613" customFormat="1" ht="11.4">
      <c r="A1" s="610" t="s">
        <v>828</v>
      </c>
      <c r="B1" s="653" t="s">
        <v>1544</v>
      </c>
      <c r="C1" s="656"/>
      <c r="D1" s="656"/>
    </row>
    <row r="2" spans="1:5" s="222" customFormat="1">
      <c r="A2" s="610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5" s="222" customFormat="1" ht="23.4">
      <c r="A3" s="610"/>
      <c r="B3" s="277" t="s">
        <v>112</v>
      </c>
      <c r="C3" s="672" t="str">
        <f>Index!C3</f>
        <v>30.09.2022</v>
      </c>
      <c r="D3" s="673"/>
    </row>
    <row r="4" spans="1:5" s="222" customFormat="1" ht="23.4">
      <c r="A4" s="610"/>
      <c r="B4" s="277" t="s">
        <v>113</v>
      </c>
      <c r="C4" s="674" t="s">
        <v>1783</v>
      </c>
      <c r="D4"/>
    </row>
    <row r="5" spans="1:5" s="222" customFormat="1" ht="22.8">
      <c r="A5" s="610"/>
      <c r="B5" s="278" t="s">
        <v>114</v>
      </c>
      <c r="C5" s="220" t="s">
        <v>115</v>
      </c>
      <c r="D5" s="223" t="s">
        <v>116</v>
      </c>
      <c r="E5" s="224" t="s">
        <v>823</v>
      </c>
    </row>
    <row r="6" spans="1:5" ht="32.25" customHeight="1">
      <c r="B6" s="1615" t="s">
        <v>942</v>
      </c>
      <c r="C6" s="1639"/>
      <c r="D6" s="1639"/>
      <c r="E6" s="1639"/>
    </row>
    <row r="7" spans="1:5" s="613" customFormat="1" ht="10.199999999999999">
      <c r="A7" s="610">
        <v>5</v>
      </c>
      <c r="E7" s="613" t="s">
        <v>1545</v>
      </c>
    </row>
    <row r="8" spans="1:5">
      <c r="B8" s="1669" t="s">
        <v>385</v>
      </c>
      <c r="C8" s="1616"/>
      <c r="D8" s="94"/>
      <c r="E8" s="95"/>
    </row>
    <row r="9" spans="1:5">
      <c r="B9" s="315"/>
      <c r="D9" s="94"/>
      <c r="E9" s="95"/>
    </row>
    <row r="10" spans="1:5">
      <c r="B10" s="315"/>
      <c r="D10" s="94"/>
      <c r="E10" s="95"/>
    </row>
    <row r="11" spans="1:5">
      <c r="B11" s="6"/>
      <c r="C11" s="93"/>
      <c r="D11" s="94"/>
      <c r="E11" s="95"/>
    </row>
    <row r="12" spans="1:5">
      <c r="B12" s="13"/>
      <c r="C12" s="166"/>
      <c r="D12" s="1641" t="s">
        <v>87</v>
      </c>
      <c r="E12" s="326" t="s">
        <v>122</v>
      </c>
    </row>
    <row r="13" spans="1:5" ht="26.4">
      <c r="B13" s="14"/>
      <c r="C13" s="167"/>
      <c r="D13" s="1642"/>
      <c r="E13" s="573" t="s">
        <v>831</v>
      </c>
    </row>
    <row r="14" spans="1:5">
      <c r="B14" s="15"/>
      <c r="C14" s="168"/>
      <c r="D14" s="1643"/>
      <c r="E14" s="571" t="s">
        <v>1111</v>
      </c>
    </row>
    <row r="15" spans="1:5" ht="39" customHeight="1">
      <c r="A15" s="610" t="s">
        <v>1288</v>
      </c>
      <c r="B15" s="358" t="s">
        <v>1111</v>
      </c>
      <c r="C15" s="572" t="s">
        <v>134</v>
      </c>
      <c r="D15" s="343" t="s">
        <v>635</v>
      </c>
      <c r="E15" s="725"/>
    </row>
    <row r="16" spans="1:5" ht="39" customHeight="1">
      <c r="A16" s="610" t="s">
        <v>1289</v>
      </c>
      <c r="B16" s="358" t="s">
        <v>1112</v>
      </c>
      <c r="C16" s="400" t="s">
        <v>133</v>
      </c>
      <c r="D16" s="343" t="s">
        <v>634</v>
      </c>
      <c r="E16" s="726"/>
    </row>
    <row r="17" spans="1:5" ht="39" customHeight="1">
      <c r="A17" s="610" t="s">
        <v>1290</v>
      </c>
      <c r="B17" s="358" t="s">
        <v>1113</v>
      </c>
      <c r="C17" s="402" t="s">
        <v>386</v>
      </c>
      <c r="D17" s="404" t="s">
        <v>387</v>
      </c>
      <c r="E17" s="727">
        <f>E15+E16</f>
        <v>0</v>
      </c>
    </row>
  </sheetData>
  <mergeCells count="3">
    <mergeCell ref="D12:D14"/>
    <mergeCell ref="B6:E6"/>
    <mergeCell ref="B8:C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&amp;C&amp;"Calibri"&amp;10&amp;K000000Internal&amp;1#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29"/>
  <sheetViews>
    <sheetView showGridLines="0" topLeftCell="A6" zoomScale="80" zoomScaleNormal="80" zoomScaleSheetLayoutView="80" workbookViewId="0">
      <selection activeCell="F22" sqref="F22"/>
    </sheetView>
  </sheetViews>
  <sheetFormatPr defaultColWidth="9.109375" defaultRowHeight="13.2"/>
  <cols>
    <col min="1" max="1" width="2.6640625" style="636" customWidth="1"/>
    <col min="2" max="2" width="17.5546875" style="88" customWidth="1"/>
    <col min="3" max="3" width="12.5546875" style="154" customWidth="1"/>
    <col min="4" max="4" width="63.109375" style="155" customWidth="1"/>
    <col min="5" max="5" width="13.6640625" style="1312" customWidth="1"/>
    <col min="6" max="12" width="20.6640625" style="88" customWidth="1"/>
    <col min="13" max="13" width="4.44140625" style="88" customWidth="1"/>
    <col min="14" max="16384" width="9.109375" style="88"/>
  </cols>
  <sheetData>
    <row r="1" spans="1:12" s="640" customFormat="1" ht="11.4">
      <c r="A1" s="636" t="s">
        <v>773</v>
      </c>
      <c r="B1" s="653" t="s">
        <v>1544</v>
      </c>
      <c r="C1" s="656"/>
      <c r="D1" s="656"/>
      <c r="E1" s="1311"/>
    </row>
    <row r="2" spans="1:12" s="228" customFormat="1">
      <c r="A2" s="636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  <c r="E2" s="1312"/>
    </row>
    <row r="3" spans="1:12" s="228" customFormat="1" ht="22.8">
      <c r="A3" s="636"/>
      <c r="B3" s="277" t="s">
        <v>112</v>
      </c>
      <c r="C3" s="1309" t="str">
        <f>Index!C3</f>
        <v>30.09.2022</v>
      </c>
      <c r="D3" s="673"/>
      <c r="E3" s="1312"/>
    </row>
    <row r="4" spans="1:12" s="228" customFormat="1" ht="23.4">
      <c r="A4" s="636"/>
      <c r="B4" s="277" t="s">
        <v>113</v>
      </c>
      <c r="C4" s="674" t="s">
        <v>1783</v>
      </c>
      <c r="D4"/>
      <c r="E4" s="1312"/>
    </row>
    <row r="5" spans="1:12" s="228" customFormat="1" ht="22.8">
      <c r="A5" s="636"/>
      <c r="B5" s="278" t="s">
        <v>114</v>
      </c>
      <c r="C5" s="220" t="s">
        <v>115</v>
      </c>
      <c r="D5" s="223" t="s">
        <v>116</v>
      </c>
      <c r="E5" s="1313" t="s">
        <v>823</v>
      </c>
      <c r="F5" s="225"/>
    </row>
    <row r="6" spans="1:12" ht="32.25" customHeight="1">
      <c r="B6" s="1670" t="s">
        <v>388</v>
      </c>
      <c r="C6" s="1620"/>
      <c r="D6" s="1620"/>
      <c r="E6" s="1620"/>
    </row>
    <row r="7" spans="1:12" s="640" customFormat="1" ht="10.199999999999999">
      <c r="A7" s="636">
        <v>6</v>
      </c>
      <c r="B7" s="637"/>
      <c r="C7" s="638"/>
      <c r="D7" s="639"/>
      <c r="E7" s="1311"/>
      <c r="F7" s="640" t="s">
        <v>1563</v>
      </c>
      <c r="G7" s="640" t="s">
        <v>1545</v>
      </c>
      <c r="H7" s="640" t="s">
        <v>1546</v>
      </c>
      <c r="I7" s="640" t="s">
        <v>1547</v>
      </c>
      <c r="J7" s="640" t="s">
        <v>1548</v>
      </c>
      <c r="K7" s="640" t="s">
        <v>1549</v>
      </c>
      <c r="L7" s="640" t="s">
        <v>1550</v>
      </c>
    </row>
    <row r="8" spans="1:12" ht="21">
      <c r="B8" s="1679" t="s">
        <v>940</v>
      </c>
      <c r="C8" s="1620"/>
      <c r="D8" s="1620"/>
      <c r="E8" s="1620"/>
    </row>
    <row r="9" spans="1:12">
      <c r="B9" s="314"/>
      <c r="C9" s="1"/>
      <c r="D9" s="1"/>
      <c r="E9" s="896"/>
    </row>
    <row r="10" spans="1:12">
      <c r="B10" s="314"/>
      <c r="C10" s="1"/>
      <c r="D10" s="1"/>
      <c r="E10" s="896"/>
    </row>
    <row r="12" spans="1:12" s="156" customFormat="1" ht="30.75" customHeight="1">
      <c r="A12" s="636"/>
      <c r="C12" s="157"/>
      <c r="D12" s="158"/>
      <c r="E12" s="1676" t="s">
        <v>87</v>
      </c>
      <c r="F12" s="1671" t="s">
        <v>389</v>
      </c>
      <c r="G12" s="1673" t="s">
        <v>1824</v>
      </c>
      <c r="H12" s="1674"/>
      <c r="I12" s="1674"/>
      <c r="J12" s="1674"/>
      <c r="K12" s="1674"/>
      <c r="L12" s="1675"/>
    </row>
    <row r="13" spans="1:12" s="156" customFormat="1" ht="45" customHeight="1">
      <c r="A13" s="636"/>
      <c r="C13" s="159"/>
      <c r="D13" s="160"/>
      <c r="E13" s="1677"/>
      <c r="F13" s="1672"/>
      <c r="G13" s="1343" t="s">
        <v>358</v>
      </c>
      <c r="H13" s="1343" t="s">
        <v>85</v>
      </c>
      <c r="I13" s="1343" t="s">
        <v>361</v>
      </c>
      <c r="J13" s="1343" t="s">
        <v>362</v>
      </c>
      <c r="K13" s="1343" t="s">
        <v>363</v>
      </c>
      <c r="L13" s="1343" t="s">
        <v>365</v>
      </c>
    </row>
    <row r="14" spans="1:12" s="156" customFormat="1" ht="38.4" customHeight="1">
      <c r="A14" s="636"/>
      <c r="C14" s="159"/>
      <c r="D14" s="160"/>
      <c r="E14" s="1677"/>
      <c r="F14" s="570" t="s">
        <v>941</v>
      </c>
      <c r="G14" s="477" t="s">
        <v>359</v>
      </c>
      <c r="H14" s="477" t="s">
        <v>360</v>
      </c>
      <c r="I14" s="477" t="s">
        <v>353</v>
      </c>
      <c r="J14" s="477" t="s">
        <v>355</v>
      </c>
      <c r="K14" s="477" t="s">
        <v>357</v>
      </c>
      <c r="L14" s="477" t="s">
        <v>366</v>
      </c>
    </row>
    <row r="15" spans="1:12" s="1327" customFormat="1" ht="24" customHeight="1">
      <c r="A15" s="1326"/>
      <c r="C15" s="1328"/>
      <c r="D15" s="1329"/>
      <c r="E15" s="1678"/>
      <c r="F15" s="1330" t="s">
        <v>1455</v>
      </c>
      <c r="G15" s="1331" t="s">
        <v>1111</v>
      </c>
      <c r="H15" s="1331" t="s">
        <v>1112</v>
      </c>
      <c r="I15" s="1331" t="s">
        <v>1113</v>
      </c>
      <c r="J15" s="1331" t="s">
        <v>1114</v>
      </c>
      <c r="K15" s="1331" t="s">
        <v>1115</v>
      </c>
      <c r="L15" s="1331" t="s">
        <v>1120</v>
      </c>
    </row>
    <row r="16" spans="1:12" ht="42" customHeight="1">
      <c r="A16" s="636" t="s">
        <v>1288</v>
      </c>
      <c r="B16" s="161" t="s">
        <v>390</v>
      </c>
      <c r="C16" s="1310" t="s">
        <v>1111</v>
      </c>
      <c r="D16" s="1316" t="s">
        <v>391</v>
      </c>
      <c r="E16" s="1020" t="s">
        <v>392</v>
      </c>
      <c r="F16" s="1541">
        <v>579552</v>
      </c>
      <c r="G16" s="1332">
        <v>368408</v>
      </c>
      <c r="H16" s="1546">
        <v>0</v>
      </c>
      <c r="I16" s="1546">
        <v>95967</v>
      </c>
      <c r="J16" s="1546">
        <v>13157</v>
      </c>
      <c r="K16" s="1546">
        <v>93305</v>
      </c>
      <c r="L16" s="1547">
        <v>3457</v>
      </c>
    </row>
    <row r="17" spans="1:12" ht="25.95" customHeight="1">
      <c r="A17" s="636" t="s">
        <v>1289</v>
      </c>
      <c r="B17" s="162"/>
      <c r="C17" s="1310" t="s">
        <v>1112</v>
      </c>
      <c r="D17" s="1317" t="s">
        <v>393</v>
      </c>
      <c r="E17" s="1021" t="s">
        <v>394</v>
      </c>
      <c r="F17" s="1542">
        <v>8984</v>
      </c>
      <c r="G17" s="1333">
        <v>0</v>
      </c>
      <c r="H17" s="1548">
        <v>0</v>
      </c>
      <c r="I17" s="1548">
        <v>0</v>
      </c>
      <c r="J17" s="1548">
        <v>0</v>
      </c>
      <c r="K17" s="1548">
        <v>328</v>
      </c>
      <c r="L17" s="1549">
        <v>8125</v>
      </c>
    </row>
    <row r="18" spans="1:12" ht="28.2" customHeight="1">
      <c r="A18" s="636" t="s">
        <v>1290</v>
      </c>
      <c r="B18" s="162"/>
      <c r="C18" s="1310" t="s">
        <v>1113</v>
      </c>
      <c r="D18" s="1318" t="s">
        <v>395</v>
      </c>
      <c r="E18" s="1021" t="s">
        <v>396</v>
      </c>
      <c r="F18" s="1542">
        <v>135650</v>
      </c>
      <c r="G18" s="1333"/>
      <c r="H18" s="1548">
        <v>0</v>
      </c>
      <c r="I18" s="1548">
        <v>0</v>
      </c>
      <c r="J18" s="1548">
        <v>0</v>
      </c>
      <c r="K18" s="1548">
        <v>135198</v>
      </c>
      <c r="L18" s="1549">
        <v>0</v>
      </c>
    </row>
    <row r="19" spans="1:12" ht="25.2" customHeight="1">
      <c r="A19" s="636" t="s">
        <v>1291</v>
      </c>
      <c r="B19" s="162"/>
      <c r="C19" s="1310" t="s">
        <v>1114</v>
      </c>
      <c r="D19" s="1318" t="s">
        <v>397</v>
      </c>
      <c r="E19" s="1021" t="s">
        <v>398</v>
      </c>
      <c r="F19" s="1542">
        <v>112993</v>
      </c>
      <c r="G19" s="1333">
        <v>0</v>
      </c>
      <c r="H19" s="1548">
        <v>0</v>
      </c>
      <c r="I19" s="1548">
        <v>0</v>
      </c>
      <c r="J19" s="1548">
        <v>711</v>
      </c>
      <c r="K19" s="1548">
        <v>75353</v>
      </c>
      <c r="L19" s="1549">
        <v>32292</v>
      </c>
    </row>
    <row r="20" spans="1:12" ht="23.4" customHeight="1">
      <c r="A20" s="636" t="s">
        <v>1292</v>
      </c>
      <c r="B20" s="162"/>
      <c r="C20" s="1310" t="s">
        <v>1115</v>
      </c>
      <c r="D20" s="1318" t="s">
        <v>399</v>
      </c>
      <c r="E20" s="1021" t="s">
        <v>400</v>
      </c>
      <c r="F20" s="1542">
        <v>38689</v>
      </c>
      <c r="G20" s="1333">
        <v>0</v>
      </c>
      <c r="H20" s="1548">
        <v>0</v>
      </c>
      <c r="I20" s="1548">
        <v>38689</v>
      </c>
      <c r="J20" s="1548">
        <v>0</v>
      </c>
      <c r="K20" s="1548">
        <v>0</v>
      </c>
      <c r="L20" s="1549">
        <v>0</v>
      </c>
    </row>
    <row r="21" spans="1:12" ht="28.95" customHeight="1">
      <c r="A21" s="636" t="s">
        <v>1293</v>
      </c>
      <c r="B21" s="162"/>
      <c r="C21" s="1310" t="s">
        <v>1120</v>
      </c>
      <c r="D21" s="1318" t="s">
        <v>401</v>
      </c>
      <c r="E21" s="1021" t="s">
        <v>402</v>
      </c>
      <c r="F21" s="1542">
        <v>1552508</v>
      </c>
      <c r="G21" s="1333">
        <v>0</v>
      </c>
      <c r="H21" s="1548">
        <v>22042</v>
      </c>
      <c r="I21" s="1548">
        <v>0</v>
      </c>
      <c r="J21" s="1548">
        <v>23557</v>
      </c>
      <c r="K21" s="1548">
        <v>464038</v>
      </c>
      <c r="L21" s="1549">
        <v>960523</v>
      </c>
    </row>
    <row r="22" spans="1:12" ht="28.95" customHeight="1">
      <c r="A22" s="636" t="s">
        <v>1294</v>
      </c>
      <c r="B22" s="162"/>
      <c r="C22" s="1310" t="s">
        <v>1122</v>
      </c>
      <c r="D22" s="1319" t="s">
        <v>403</v>
      </c>
      <c r="E22" s="1021" t="s">
        <v>404</v>
      </c>
      <c r="F22" s="1543">
        <v>183771</v>
      </c>
      <c r="G22" s="1334">
        <v>0</v>
      </c>
      <c r="H22" s="1550">
        <v>0</v>
      </c>
      <c r="I22" s="1550">
        <v>174389</v>
      </c>
      <c r="J22" s="1550">
        <v>9380</v>
      </c>
      <c r="K22" s="1550">
        <v>0</v>
      </c>
      <c r="L22" s="1551">
        <v>0</v>
      </c>
    </row>
    <row r="23" spans="1:12" ht="27" customHeight="1">
      <c r="A23" s="636" t="s">
        <v>1295</v>
      </c>
      <c r="B23" s="163"/>
      <c r="C23" s="1310" t="s">
        <v>1124</v>
      </c>
      <c r="D23" s="1320" t="s">
        <v>405</v>
      </c>
      <c r="E23" s="1314" t="s">
        <v>364</v>
      </c>
      <c r="F23" s="1544">
        <f>SUM(F16:F22)</f>
        <v>2612147</v>
      </c>
      <c r="G23" s="1335">
        <f>SUM(G16:G17,G19:G22)</f>
        <v>368408</v>
      </c>
      <c r="H23" s="1552">
        <f t="shared" ref="H23:L23" si="0">SUM(H16:H22)</f>
        <v>22042</v>
      </c>
      <c r="I23" s="1552">
        <f t="shared" si="0"/>
        <v>309045</v>
      </c>
      <c r="J23" s="1552">
        <f t="shared" si="0"/>
        <v>46805</v>
      </c>
      <c r="K23" s="1552">
        <f t="shared" si="0"/>
        <v>768222</v>
      </c>
      <c r="L23" s="1553">
        <f t="shared" si="0"/>
        <v>1004397</v>
      </c>
    </row>
    <row r="24" spans="1:12" ht="37.200000000000003" customHeight="1">
      <c r="A24" s="636" t="s">
        <v>1304</v>
      </c>
      <c r="B24" s="161" t="s">
        <v>406</v>
      </c>
      <c r="C24" s="1310" t="s">
        <v>1164</v>
      </c>
      <c r="D24" s="1321" t="s">
        <v>438</v>
      </c>
      <c r="E24" s="1315" t="s">
        <v>407</v>
      </c>
      <c r="F24" s="1541">
        <v>1047960</v>
      </c>
      <c r="G24" s="1336"/>
      <c r="H24" s="1546">
        <v>0</v>
      </c>
      <c r="I24" s="1546">
        <v>0</v>
      </c>
      <c r="J24" s="1546">
        <v>1883</v>
      </c>
      <c r="K24" s="1546">
        <v>290341</v>
      </c>
      <c r="L24" s="1547">
        <v>695939</v>
      </c>
    </row>
    <row r="25" spans="1:12" ht="35.4" customHeight="1">
      <c r="A25" s="636" t="s">
        <v>1305</v>
      </c>
      <c r="B25" s="162"/>
      <c r="C25" s="1310" t="s">
        <v>1166</v>
      </c>
      <c r="D25" s="1322" t="s">
        <v>408</v>
      </c>
      <c r="E25" s="1021" t="s">
        <v>409</v>
      </c>
      <c r="F25" s="1543">
        <v>561670</v>
      </c>
      <c r="G25" s="1334">
        <v>0</v>
      </c>
      <c r="H25" s="1550">
        <v>1855</v>
      </c>
      <c r="I25" s="1550">
        <v>0</v>
      </c>
      <c r="J25" s="1550">
        <v>34812</v>
      </c>
      <c r="K25" s="1550">
        <v>265605</v>
      </c>
      <c r="L25" s="1551">
        <v>256635</v>
      </c>
    </row>
    <row r="26" spans="1:12" ht="25.2" customHeight="1">
      <c r="A26" s="636" t="s">
        <v>1306</v>
      </c>
      <c r="B26" s="161" t="s">
        <v>410</v>
      </c>
      <c r="C26" s="1310" t="s">
        <v>1168</v>
      </c>
      <c r="D26" s="1323" t="s">
        <v>1131</v>
      </c>
      <c r="E26" s="1020" t="s">
        <v>412</v>
      </c>
      <c r="F26" s="1541">
        <v>319450</v>
      </c>
      <c r="G26" s="1337"/>
      <c r="H26" s="1338"/>
      <c r="I26" s="1338"/>
      <c r="J26" s="1338"/>
      <c r="K26" s="1338"/>
      <c r="L26" s="1547">
        <v>300105</v>
      </c>
    </row>
    <row r="27" spans="1:12" ht="25.95" customHeight="1">
      <c r="A27" s="636" t="s">
        <v>1307</v>
      </c>
      <c r="B27" s="164"/>
      <c r="C27" s="1310" t="s">
        <v>1169</v>
      </c>
      <c r="D27" s="1324" t="s">
        <v>413</v>
      </c>
      <c r="E27" s="1050" t="s">
        <v>414</v>
      </c>
      <c r="F27" s="1543">
        <v>725265</v>
      </c>
      <c r="G27" s="1339"/>
      <c r="H27" s="1340"/>
      <c r="I27" s="1340"/>
      <c r="J27" s="1340"/>
      <c r="K27" s="1340"/>
      <c r="L27" s="1551">
        <v>694330</v>
      </c>
    </row>
    <row r="28" spans="1:12" ht="45" customHeight="1">
      <c r="A28" s="636" t="s">
        <v>1308</v>
      </c>
      <c r="B28" s="165" t="s">
        <v>415</v>
      </c>
      <c r="C28" s="1310" t="s">
        <v>1171</v>
      </c>
      <c r="D28" s="1325" t="s">
        <v>416</v>
      </c>
      <c r="E28" s="1002" t="s">
        <v>417</v>
      </c>
      <c r="F28" s="1545">
        <v>6582</v>
      </c>
      <c r="G28" s="1341"/>
      <c r="H28" s="1341"/>
      <c r="I28" s="1341"/>
      <c r="J28" s="1341"/>
      <c r="K28" s="1540">
        <v>6438</v>
      </c>
      <c r="L28" s="1342"/>
    </row>
    <row r="29" spans="1:12">
      <c r="C29" s="5"/>
      <c r="D29" s="312"/>
      <c r="E29" s="896"/>
      <c r="F29" s="1"/>
      <c r="G29" s="1"/>
      <c r="H29" s="1"/>
      <c r="I29" s="1"/>
      <c r="J29" s="1"/>
      <c r="K29" s="1"/>
      <c r="L29" s="1"/>
    </row>
  </sheetData>
  <mergeCells count="5">
    <mergeCell ref="B6:E6"/>
    <mergeCell ref="F12:F13"/>
    <mergeCell ref="G12:L12"/>
    <mergeCell ref="E12:E15"/>
    <mergeCell ref="B8:E8"/>
  </mergeCells>
  <printOptions horizontalCentered="1"/>
  <pageMargins left="0" right="0" top="0.74803149606299213" bottom="0.15748031496062992" header="0.31496062992125984" footer="0.11811023622047245"/>
  <pageSetup paperSize="9" scale="58" orientation="landscape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38"/>
  <sheetViews>
    <sheetView showGridLines="0" topLeftCell="A18" zoomScaleNormal="100" zoomScaleSheetLayoutView="80" workbookViewId="0">
      <selection activeCell="F27" sqref="F27"/>
    </sheetView>
  </sheetViews>
  <sheetFormatPr defaultColWidth="10.88671875" defaultRowHeight="13.2"/>
  <cols>
    <col min="1" max="1" width="2.6640625" style="307" customWidth="1"/>
    <col min="2" max="2" width="12.33203125" style="6" customWidth="1"/>
    <col min="3" max="3" width="62.5546875" style="6" customWidth="1"/>
    <col min="4" max="4" width="9.109375" style="1025" customWidth="1"/>
    <col min="5" max="5" width="23.33203125" style="6" customWidth="1"/>
    <col min="6" max="6" width="25" style="6" customWidth="1"/>
    <col min="7" max="7" width="19.88671875" style="6" customWidth="1"/>
    <col min="8" max="8" width="20.44140625" style="6" customWidth="1"/>
    <col min="9" max="9" width="19.5546875" style="6" customWidth="1"/>
    <col min="10" max="10" width="14.88671875" style="6" customWidth="1"/>
    <col min="11" max="250" width="9.109375" style="6" customWidth="1"/>
    <col min="251" max="251" width="1.44140625" style="6" customWidth="1"/>
    <col min="252" max="252" width="46.44140625" style="6" customWidth="1"/>
    <col min="253" max="253" width="16.44140625" style="6" customWidth="1"/>
    <col min="254" max="16384" width="10.88671875" style="6"/>
  </cols>
  <sheetData>
    <row r="1" spans="1:10" s="615" customFormat="1" ht="11.4">
      <c r="A1" s="307" t="s">
        <v>1280</v>
      </c>
      <c r="B1" s="653" t="s">
        <v>1544</v>
      </c>
      <c r="C1" s="656"/>
      <c r="D1" s="881"/>
    </row>
    <row r="2" spans="1:10" s="226" customFormat="1">
      <c r="A2" s="307"/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0" s="226" customFormat="1" ht="24.6">
      <c r="A3" s="307"/>
      <c r="B3" s="277" t="s">
        <v>112</v>
      </c>
      <c r="C3" s="1577" t="str">
        <f>Index!C3</f>
        <v>30.09.2022</v>
      </c>
      <c r="D3" s="885"/>
    </row>
    <row r="4" spans="1:10" s="226" customFormat="1" ht="23.4">
      <c r="A4" s="307"/>
      <c r="B4" s="277" t="s">
        <v>113</v>
      </c>
      <c r="C4" s="674" t="s">
        <v>1783</v>
      </c>
      <c r="D4" s="896"/>
    </row>
    <row r="5" spans="1:10" s="226" customFormat="1" ht="22.8">
      <c r="A5" s="307"/>
      <c r="B5" s="278" t="s">
        <v>114</v>
      </c>
      <c r="C5" s="220" t="s">
        <v>115</v>
      </c>
      <c r="D5" s="886" t="s">
        <v>116</v>
      </c>
      <c r="E5" s="224" t="s">
        <v>823</v>
      </c>
      <c r="F5" s="225"/>
      <c r="G5" s="227"/>
    </row>
    <row r="6" spans="1:10" ht="32.25" customHeight="1">
      <c r="B6" s="1683" t="s">
        <v>418</v>
      </c>
      <c r="C6" s="1616"/>
      <c r="D6" s="1616"/>
    </row>
    <row r="7" spans="1:10" s="615" customFormat="1" ht="10.199999999999999">
      <c r="A7" s="307">
        <v>5</v>
      </c>
      <c r="B7" s="635"/>
      <c r="D7" s="1026"/>
      <c r="E7" s="615" t="s">
        <v>1545</v>
      </c>
      <c r="F7" s="615" t="s">
        <v>1558</v>
      </c>
      <c r="G7" s="615" t="s">
        <v>1559</v>
      </c>
      <c r="H7" s="615" t="s">
        <v>1560</v>
      </c>
      <c r="I7" s="615" t="s">
        <v>1561</v>
      </c>
      <c r="J7" s="615" t="s">
        <v>1562</v>
      </c>
    </row>
    <row r="8" spans="1:10" ht="17.399999999999999">
      <c r="B8" s="1684" t="s">
        <v>419</v>
      </c>
      <c r="C8" s="1685"/>
      <c r="D8" s="1685"/>
      <c r="E8" s="1685"/>
      <c r="F8" s="1685"/>
      <c r="G8" s="1"/>
    </row>
    <row r="9" spans="1:10">
      <c r="B9" s="316"/>
      <c r="C9" s="1"/>
      <c r="D9" s="896"/>
      <c r="E9" s="1"/>
      <c r="F9" s="1"/>
      <c r="G9" s="1"/>
    </row>
    <row r="10" spans="1:10">
      <c r="B10" s="316"/>
      <c r="C10" s="1"/>
      <c r="D10" s="896"/>
      <c r="E10" s="1"/>
      <c r="F10" s="1"/>
      <c r="G10" s="1"/>
    </row>
    <row r="11" spans="1:10">
      <c r="C11" s="149"/>
    </row>
    <row r="12" spans="1:10" ht="37.200000000000003" customHeight="1">
      <c r="B12" s="150"/>
      <c r="C12" s="203"/>
      <c r="D12" s="1658" t="s">
        <v>87</v>
      </c>
      <c r="E12" s="1680" t="s">
        <v>1777</v>
      </c>
      <c r="F12" s="1681"/>
      <c r="G12" s="1681"/>
      <c r="H12" s="1681"/>
      <c r="I12" s="1681"/>
      <c r="J12" s="1682"/>
    </row>
    <row r="13" spans="1:10" ht="22.5" customHeight="1">
      <c r="B13" s="151"/>
      <c r="C13" s="152"/>
      <c r="D13" s="1659"/>
      <c r="E13" s="1648" t="s">
        <v>420</v>
      </c>
      <c r="F13" s="566"/>
      <c r="G13" s="566"/>
      <c r="H13" s="308"/>
      <c r="I13" s="1637" t="s">
        <v>421</v>
      </c>
      <c r="J13" s="1637" t="s">
        <v>369</v>
      </c>
    </row>
    <row r="14" spans="1:10" ht="63" customHeight="1">
      <c r="B14" s="14"/>
      <c r="C14" s="153"/>
      <c r="D14" s="1659"/>
      <c r="E14" s="1686"/>
      <c r="F14" s="1637" t="s">
        <v>422</v>
      </c>
      <c r="G14" s="567" t="s">
        <v>423</v>
      </c>
      <c r="H14" s="568"/>
      <c r="I14" s="1638"/>
      <c r="J14" s="1638"/>
    </row>
    <row r="15" spans="1:10" ht="21" customHeight="1">
      <c r="B15" s="14"/>
      <c r="C15" s="153"/>
      <c r="D15" s="1659"/>
      <c r="E15" s="1649"/>
      <c r="F15" s="1638"/>
      <c r="G15" s="567"/>
      <c r="H15" s="569" t="s">
        <v>1092</v>
      </c>
      <c r="I15" s="302"/>
      <c r="J15" s="302"/>
    </row>
    <row r="16" spans="1:10" s="1025" customFormat="1" ht="14.4">
      <c r="A16" s="1027"/>
      <c r="B16" s="1572"/>
      <c r="C16" s="1573"/>
      <c r="D16" s="1659"/>
      <c r="E16" s="969" t="s">
        <v>424</v>
      </c>
      <c r="F16" s="969" t="s">
        <v>425</v>
      </c>
      <c r="G16" s="1574" t="s">
        <v>426</v>
      </c>
      <c r="H16" s="1575" t="s">
        <v>1093</v>
      </c>
      <c r="I16" s="969" t="s">
        <v>86</v>
      </c>
      <c r="J16" s="1576" t="s">
        <v>919</v>
      </c>
    </row>
    <row r="17" spans="1:10" s="1571" customFormat="1" ht="24" customHeight="1">
      <c r="A17" s="1566"/>
      <c r="B17" s="1567"/>
      <c r="C17" s="1568"/>
      <c r="D17" s="1660"/>
      <c r="E17" s="1569" t="s">
        <v>1111</v>
      </c>
      <c r="F17" s="1570" t="s">
        <v>1460</v>
      </c>
      <c r="G17" s="1570" t="s">
        <v>1461</v>
      </c>
      <c r="H17" s="1569" t="s">
        <v>1462</v>
      </c>
      <c r="I17" s="1569" t="s">
        <v>1463</v>
      </c>
      <c r="J17" s="1569" t="s">
        <v>1464</v>
      </c>
    </row>
    <row r="18" spans="1:10" s="8" customFormat="1" ht="21">
      <c r="A18" s="307" t="s">
        <v>1288</v>
      </c>
      <c r="B18" s="1563" t="s">
        <v>1111</v>
      </c>
      <c r="C18" s="1578" t="s">
        <v>920</v>
      </c>
      <c r="D18" s="1564" t="s">
        <v>427</v>
      </c>
      <c r="E18" s="1554">
        <v>52818</v>
      </c>
      <c r="F18" s="1555">
        <v>52818</v>
      </c>
      <c r="G18" s="1555">
        <v>506</v>
      </c>
      <c r="H18" s="1555">
        <v>506</v>
      </c>
      <c r="I18" s="1555">
        <v>-2165</v>
      </c>
      <c r="J18" s="730"/>
    </row>
    <row r="19" spans="1:10" s="8" customFormat="1" ht="21">
      <c r="A19" s="307" t="s">
        <v>1289</v>
      </c>
      <c r="B19" s="1563" t="s">
        <v>1112</v>
      </c>
      <c r="C19" s="1579" t="s">
        <v>921</v>
      </c>
      <c r="D19" s="1021" t="s">
        <v>427</v>
      </c>
      <c r="E19" s="1556">
        <v>1667</v>
      </c>
      <c r="F19" s="1557">
        <v>1667</v>
      </c>
      <c r="G19" s="1557">
        <v>0</v>
      </c>
      <c r="H19" s="1557">
        <v>0</v>
      </c>
      <c r="I19" s="1557">
        <v>-50</v>
      </c>
      <c r="J19" s="712"/>
    </row>
    <row r="20" spans="1:10" s="8" customFormat="1" ht="21">
      <c r="A20" s="307" t="s">
        <v>1290</v>
      </c>
      <c r="B20" s="1563" t="s">
        <v>1113</v>
      </c>
      <c r="C20" s="1579" t="s">
        <v>922</v>
      </c>
      <c r="D20" s="1021" t="s">
        <v>427</v>
      </c>
      <c r="E20" s="1556">
        <v>154800</v>
      </c>
      <c r="F20" s="1557">
        <v>154800</v>
      </c>
      <c r="G20" s="1557">
        <v>1415</v>
      </c>
      <c r="H20" s="1557">
        <v>1415</v>
      </c>
      <c r="I20" s="1557">
        <v>-3659</v>
      </c>
      <c r="J20" s="712"/>
    </row>
    <row r="21" spans="1:10" s="8" customFormat="1" ht="46.8">
      <c r="A21" s="307" t="s">
        <v>1291</v>
      </c>
      <c r="B21" s="1563" t="s">
        <v>1114</v>
      </c>
      <c r="C21" s="1579" t="s">
        <v>923</v>
      </c>
      <c r="D21" s="1021" t="s">
        <v>427</v>
      </c>
      <c r="E21" s="1556">
        <v>72011</v>
      </c>
      <c r="F21" s="1557">
        <v>72011</v>
      </c>
      <c r="G21" s="1557">
        <v>0</v>
      </c>
      <c r="H21" s="1557">
        <v>0</v>
      </c>
      <c r="I21" s="1557">
        <v>-1365</v>
      </c>
      <c r="J21" s="712"/>
    </row>
    <row r="22" spans="1:10" s="8" customFormat="1" ht="21">
      <c r="A22" s="307" t="s">
        <v>1292</v>
      </c>
      <c r="B22" s="1563" t="s">
        <v>1115</v>
      </c>
      <c r="C22" s="1579" t="s">
        <v>924</v>
      </c>
      <c r="D22" s="1021" t="s">
        <v>427</v>
      </c>
      <c r="E22" s="1556">
        <v>795</v>
      </c>
      <c r="F22" s="1557">
        <v>795</v>
      </c>
      <c r="G22" s="1557">
        <v>28</v>
      </c>
      <c r="H22" s="1557">
        <v>28</v>
      </c>
      <c r="I22" s="1557">
        <v>-32</v>
      </c>
      <c r="J22" s="712"/>
    </row>
    <row r="23" spans="1:10" s="8" customFormat="1" ht="21">
      <c r="A23" s="307" t="s">
        <v>1293</v>
      </c>
      <c r="B23" s="1563" t="s">
        <v>1120</v>
      </c>
      <c r="C23" s="1579" t="s">
        <v>925</v>
      </c>
      <c r="D23" s="1021" t="s">
        <v>427</v>
      </c>
      <c r="E23" s="1556">
        <v>29789</v>
      </c>
      <c r="F23" s="1557">
        <v>29789</v>
      </c>
      <c r="G23" s="1557">
        <v>1428</v>
      </c>
      <c r="H23" s="1557">
        <v>1428</v>
      </c>
      <c r="I23" s="1557">
        <v>-2072</v>
      </c>
      <c r="J23" s="712"/>
    </row>
    <row r="24" spans="1:10" s="8" customFormat="1" ht="21">
      <c r="A24" s="307" t="s">
        <v>1294</v>
      </c>
      <c r="B24" s="1563" t="s">
        <v>1122</v>
      </c>
      <c r="C24" s="1579" t="s">
        <v>926</v>
      </c>
      <c r="D24" s="1021" t="s">
        <v>427</v>
      </c>
      <c r="E24" s="1556">
        <v>235465</v>
      </c>
      <c r="F24" s="1557">
        <v>235465</v>
      </c>
      <c r="G24" s="1557">
        <v>2883</v>
      </c>
      <c r="H24" s="1557">
        <v>2883</v>
      </c>
      <c r="I24" s="1557">
        <v>-8972</v>
      </c>
      <c r="J24" s="712"/>
    </row>
    <row r="25" spans="1:10" s="8" customFormat="1" ht="21">
      <c r="A25" s="307" t="s">
        <v>1295</v>
      </c>
      <c r="B25" s="1563" t="s">
        <v>1124</v>
      </c>
      <c r="C25" s="1579" t="s">
        <v>927</v>
      </c>
      <c r="D25" s="1021" t="s">
        <v>427</v>
      </c>
      <c r="E25" s="1556">
        <v>24825</v>
      </c>
      <c r="F25" s="1557">
        <v>24825</v>
      </c>
      <c r="G25" s="1557">
        <v>887</v>
      </c>
      <c r="H25" s="1557">
        <v>887</v>
      </c>
      <c r="I25" s="1557">
        <v>-1605</v>
      </c>
      <c r="J25" s="712"/>
    </row>
    <row r="26" spans="1:10" s="8" customFormat="1" ht="21">
      <c r="A26" s="307" t="s">
        <v>1304</v>
      </c>
      <c r="B26" s="1563" t="s">
        <v>1164</v>
      </c>
      <c r="C26" s="1579" t="s">
        <v>928</v>
      </c>
      <c r="D26" s="1021" t="s">
        <v>427</v>
      </c>
      <c r="E26" s="1556">
        <v>61641</v>
      </c>
      <c r="F26" s="1557">
        <v>61641</v>
      </c>
      <c r="G26" s="1557">
        <v>278</v>
      </c>
      <c r="H26" s="1557">
        <v>278</v>
      </c>
      <c r="I26" s="1557">
        <v>-13417</v>
      </c>
      <c r="J26" s="712"/>
    </row>
    <row r="27" spans="1:10" s="8" customFormat="1" ht="21">
      <c r="A27" s="307" t="s">
        <v>1305</v>
      </c>
      <c r="B27" s="1563" t="s">
        <v>1166</v>
      </c>
      <c r="C27" s="1579" t="s">
        <v>929</v>
      </c>
      <c r="D27" s="1021" t="s">
        <v>427</v>
      </c>
      <c r="E27" s="1556">
        <v>3924</v>
      </c>
      <c r="F27" s="1557">
        <v>3924</v>
      </c>
      <c r="G27" s="1557">
        <v>0</v>
      </c>
      <c r="H27" s="1557">
        <v>0</v>
      </c>
      <c r="I27" s="1557">
        <v>-42</v>
      </c>
      <c r="J27" s="712"/>
    </row>
    <row r="28" spans="1:10" s="8" customFormat="1" ht="21.6">
      <c r="A28" s="307" t="s">
        <v>1660</v>
      </c>
      <c r="B28" s="1563" t="s">
        <v>1465</v>
      </c>
      <c r="C28" s="1580" t="s">
        <v>930</v>
      </c>
      <c r="D28" s="1021" t="s">
        <v>428</v>
      </c>
      <c r="E28" s="1556">
        <v>22819</v>
      </c>
      <c r="F28" s="1557">
        <v>22819</v>
      </c>
      <c r="G28" s="1557">
        <v>0</v>
      </c>
      <c r="H28" s="1557">
        <v>0</v>
      </c>
      <c r="I28" s="1557">
        <v>-493</v>
      </c>
      <c r="J28" s="712"/>
    </row>
    <row r="29" spans="1:10" s="8" customFormat="1" ht="21">
      <c r="A29" s="307" t="s">
        <v>1306</v>
      </c>
      <c r="B29" s="1563" t="s">
        <v>1168</v>
      </c>
      <c r="C29" s="1579" t="s">
        <v>931</v>
      </c>
      <c r="D29" s="1021" t="s">
        <v>427</v>
      </c>
      <c r="E29" s="1556">
        <v>64454</v>
      </c>
      <c r="F29" s="1557">
        <v>64454</v>
      </c>
      <c r="G29" s="1557">
        <v>1453</v>
      </c>
      <c r="H29" s="1557">
        <v>1453</v>
      </c>
      <c r="I29" s="1557">
        <v>-3270</v>
      </c>
      <c r="J29" s="712"/>
    </row>
    <row r="30" spans="1:10" s="8" customFormat="1" ht="21">
      <c r="A30" s="307" t="s">
        <v>1307</v>
      </c>
      <c r="B30" s="1563" t="s">
        <v>1169</v>
      </c>
      <c r="C30" s="1579" t="s">
        <v>932</v>
      </c>
      <c r="D30" s="1021" t="s">
        <v>427</v>
      </c>
      <c r="E30" s="1556">
        <v>9462</v>
      </c>
      <c r="F30" s="1557">
        <v>9462</v>
      </c>
      <c r="G30" s="1557">
        <v>444</v>
      </c>
      <c r="H30" s="1557">
        <v>444</v>
      </c>
      <c r="I30" s="1557">
        <v>-1276</v>
      </c>
      <c r="J30" s="712"/>
    </row>
    <row r="31" spans="1:10" s="8" customFormat="1" ht="21">
      <c r="A31" s="307" t="s">
        <v>1308</v>
      </c>
      <c r="B31" s="1563" t="s">
        <v>1171</v>
      </c>
      <c r="C31" s="1579" t="s">
        <v>933</v>
      </c>
      <c r="D31" s="1021" t="s">
        <v>427</v>
      </c>
      <c r="E31" s="1556">
        <v>68798</v>
      </c>
      <c r="F31" s="1557">
        <v>68798</v>
      </c>
      <c r="G31" s="1557">
        <v>250</v>
      </c>
      <c r="H31" s="1557">
        <v>250</v>
      </c>
      <c r="I31" s="1557">
        <v>-2434</v>
      </c>
      <c r="J31" s="712"/>
    </row>
    <row r="32" spans="1:10" s="8" customFormat="1" ht="31.2">
      <c r="A32" s="307" t="s">
        <v>1309</v>
      </c>
      <c r="B32" s="1563" t="s">
        <v>1173</v>
      </c>
      <c r="C32" s="1579" t="s">
        <v>934</v>
      </c>
      <c r="D32" s="1021" t="s">
        <v>427</v>
      </c>
      <c r="E32" s="1556">
        <v>0</v>
      </c>
      <c r="F32" s="1557">
        <v>0</v>
      </c>
      <c r="G32" s="1557">
        <v>0</v>
      </c>
      <c r="H32" s="1557">
        <v>0</v>
      </c>
      <c r="I32" s="1557">
        <v>0</v>
      </c>
      <c r="J32" s="712"/>
    </row>
    <row r="33" spans="1:10" s="8" customFormat="1" ht="21">
      <c r="A33" s="307" t="s">
        <v>1310</v>
      </c>
      <c r="B33" s="1563" t="s">
        <v>1175</v>
      </c>
      <c r="C33" s="1579" t="s">
        <v>935</v>
      </c>
      <c r="D33" s="1021" t="s">
        <v>427</v>
      </c>
      <c r="E33" s="1556">
        <v>249</v>
      </c>
      <c r="F33" s="1557">
        <v>249</v>
      </c>
      <c r="G33" s="1557">
        <v>38</v>
      </c>
      <c r="H33" s="1557">
        <v>38</v>
      </c>
      <c r="I33" s="1557">
        <v>-40</v>
      </c>
      <c r="J33" s="712"/>
    </row>
    <row r="34" spans="1:10" s="8" customFormat="1" ht="21">
      <c r="A34" s="307" t="s">
        <v>1625</v>
      </c>
      <c r="B34" s="1563" t="s">
        <v>1191</v>
      </c>
      <c r="C34" s="1579" t="s">
        <v>936</v>
      </c>
      <c r="D34" s="1021" t="s">
        <v>427</v>
      </c>
      <c r="E34" s="1556">
        <v>3941</v>
      </c>
      <c r="F34" s="1557">
        <v>3941</v>
      </c>
      <c r="G34" s="1557">
        <v>60</v>
      </c>
      <c r="H34" s="1557">
        <v>60</v>
      </c>
      <c r="I34" s="1557">
        <v>-148</v>
      </c>
      <c r="J34" s="712"/>
    </row>
    <row r="35" spans="1:10" s="8" customFormat="1" ht="21">
      <c r="A35" s="307" t="s">
        <v>1626</v>
      </c>
      <c r="B35" s="1563" t="s">
        <v>1192</v>
      </c>
      <c r="C35" s="1579" t="s">
        <v>937</v>
      </c>
      <c r="D35" s="1021" t="s">
        <v>427</v>
      </c>
      <c r="E35" s="1556">
        <v>748</v>
      </c>
      <c r="F35" s="1557">
        <v>748</v>
      </c>
      <c r="G35" s="1557">
        <v>0</v>
      </c>
      <c r="H35" s="1557">
        <v>0</v>
      </c>
      <c r="I35" s="1557">
        <v>-10</v>
      </c>
      <c r="J35" s="712"/>
    </row>
    <row r="36" spans="1:10" s="8" customFormat="1" ht="21">
      <c r="A36" s="307" t="s">
        <v>1627</v>
      </c>
      <c r="B36" s="1563" t="s">
        <v>1193</v>
      </c>
      <c r="C36" s="1579" t="s">
        <v>938</v>
      </c>
      <c r="D36" s="1021" t="s">
        <v>427</v>
      </c>
      <c r="E36" s="1558">
        <v>1079</v>
      </c>
      <c r="F36" s="1559">
        <v>1079</v>
      </c>
      <c r="G36" s="1559">
        <v>0</v>
      </c>
      <c r="H36" s="1559">
        <v>0</v>
      </c>
      <c r="I36" s="1559">
        <v>-13</v>
      </c>
      <c r="J36" s="732"/>
    </row>
    <row r="37" spans="1:10" s="8" customFormat="1" ht="21.6">
      <c r="A37" s="307" t="s">
        <v>1628</v>
      </c>
      <c r="B37" s="1563" t="s">
        <v>1194</v>
      </c>
      <c r="C37" s="1581" t="s">
        <v>405</v>
      </c>
      <c r="D37" s="1565" t="s">
        <v>939</v>
      </c>
      <c r="E37" s="1560">
        <f>SUM(E18:E36)</f>
        <v>809285</v>
      </c>
      <c r="F37" s="1561">
        <f t="shared" ref="F37:I37" si="0">SUM(F18:F36)</f>
        <v>809285</v>
      </c>
      <c r="G37" s="1561">
        <f t="shared" si="0"/>
        <v>9670</v>
      </c>
      <c r="H37" s="1561">
        <f t="shared" si="0"/>
        <v>9670</v>
      </c>
      <c r="I37" s="1562">
        <f t="shared" si="0"/>
        <v>-41063</v>
      </c>
      <c r="J37" s="733">
        <f>SUM(J18:J36)</f>
        <v>0</v>
      </c>
    </row>
    <row r="38" spans="1:10">
      <c r="C38" s="149"/>
    </row>
  </sheetData>
  <mergeCells count="8">
    <mergeCell ref="J13:J14"/>
    <mergeCell ref="E12:J12"/>
    <mergeCell ref="B6:D6"/>
    <mergeCell ref="B8:F8"/>
    <mergeCell ref="D12:D17"/>
    <mergeCell ref="I13:I14"/>
    <mergeCell ref="E13:E15"/>
    <mergeCell ref="F14:F15"/>
  </mergeCells>
  <printOptions horizontalCentered="1"/>
  <pageMargins left="3.937007874015748E-2" right="3.937007874015748E-2" top="0.35433070866141736" bottom="0.15748031496062992" header="0" footer="0"/>
  <pageSetup paperSize="9" scale="71" orientation="landscape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3"/>
  <sheetViews>
    <sheetView showGridLines="0" zoomScaleNormal="100" zoomScaleSheetLayoutView="80" workbookViewId="0">
      <selection activeCell="C2" sqref="C2:D3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7.109375" style="1" customWidth="1"/>
    <col min="4" max="4" width="15.33203125" style="896" customWidth="1"/>
    <col min="5" max="9" width="12.6640625" style="1" customWidth="1"/>
    <col min="10" max="10" width="9.88671875" style="1" customWidth="1"/>
    <col min="11" max="13" width="12.6640625" style="1" customWidth="1"/>
    <col min="14" max="14" width="10.109375" style="1" customWidth="1"/>
    <col min="15" max="15" width="9.33203125" style="1" customWidth="1"/>
    <col min="16" max="16" width="9.88671875" style="1" customWidth="1"/>
    <col min="17" max="22" width="12.6640625" style="1" customWidth="1"/>
    <col min="23" max="16384" width="9.109375" style="1"/>
  </cols>
  <sheetData>
    <row r="1" spans="1:16" s="613" customFormat="1" ht="11.4">
      <c r="A1" s="610" t="s">
        <v>1755</v>
      </c>
      <c r="B1" s="702" t="s">
        <v>1544</v>
      </c>
      <c r="C1" s="656"/>
      <c r="D1" s="881"/>
    </row>
    <row r="2" spans="1:16" s="222" customFormat="1" ht="11.4">
      <c r="A2" s="610"/>
      <c r="B2" s="277" t="s">
        <v>111</v>
      </c>
      <c r="C2" s="882" t="s">
        <v>1781</v>
      </c>
      <c r="D2" s="883" t="s">
        <v>1782</v>
      </c>
    </row>
    <row r="3" spans="1:16" s="222" customFormat="1" ht="24.6">
      <c r="A3" s="610"/>
      <c r="B3" s="277" t="s">
        <v>112</v>
      </c>
      <c r="C3" s="884" t="s">
        <v>1823</v>
      </c>
      <c r="D3" s="885"/>
    </row>
    <row r="4" spans="1:16" s="222" customFormat="1" ht="23.4">
      <c r="A4" s="610"/>
      <c r="B4" s="277" t="s">
        <v>113</v>
      </c>
      <c r="C4" s="674" t="s">
        <v>1783</v>
      </c>
      <c r="D4" s="885"/>
    </row>
    <row r="5" spans="1:1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823</v>
      </c>
      <c r="F5" s="225"/>
    </row>
    <row r="6" spans="1:16" ht="32.25" customHeight="1">
      <c r="B6" s="1615" t="s">
        <v>429</v>
      </c>
      <c r="C6" s="1616"/>
      <c r="D6" s="1616"/>
    </row>
    <row r="7" spans="1:16" s="613" customFormat="1" ht="10.199999999999999">
      <c r="A7" s="610">
        <v>5</v>
      </c>
      <c r="D7" s="920"/>
      <c r="E7" s="613" t="s">
        <v>1545</v>
      </c>
      <c r="F7" s="613" t="s">
        <v>1546</v>
      </c>
      <c r="G7" s="613" t="s">
        <v>1547</v>
      </c>
      <c r="H7" s="613" t="s">
        <v>1548</v>
      </c>
      <c r="I7" s="613" t="s">
        <v>1549</v>
      </c>
      <c r="J7" s="613" t="s">
        <v>1550</v>
      </c>
      <c r="K7" s="613" t="s">
        <v>1551</v>
      </c>
      <c r="L7" s="613" t="s">
        <v>1552</v>
      </c>
      <c r="M7" s="613" t="s">
        <v>1553</v>
      </c>
      <c r="N7" s="613" t="s">
        <v>1565</v>
      </c>
      <c r="O7" s="613" t="s">
        <v>1566</v>
      </c>
      <c r="P7" s="613" t="s">
        <v>1567</v>
      </c>
    </row>
    <row r="8" spans="1:16" ht="17.399999999999999">
      <c r="B8" s="1664" t="s">
        <v>430</v>
      </c>
      <c r="C8" s="1689"/>
      <c r="D8" s="1689"/>
      <c r="E8" s="311"/>
      <c r="F8" s="311"/>
      <c r="G8" s="311"/>
      <c r="H8" s="311"/>
    </row>
    <row r="9" spans="1:16">
      <c r="B9" s="311"/>
      <c r="C9" s="873"/>
      <c r="D9" s="1009"/>
      <c r="E9" s="311"/>
      <c r="F9" s="311"/>
      <c r="G9" s="311"/>
      <c r="H9" s="311"/>
    </row>
    <row r="10" spans="1:16">
      <c r="B10" s="311"/>
      <c r="C10" s="873"/>
      <c r="D10" s="1009"/>
      <c r="E10" s="311"/>
      <c r="F10" s="311"/>
      <c r="G10" s="311"/>
      <c r="H10" s="311"/>
    </row>
    <row r="11" spans="1:16">
      <c r="C11" s="77"/>
      <c r="D11" s="1010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26.25" customHeight="1">
      <c r="B12" s="1652"/>
      <c r="C12" s="1653"/>
      <c r="D12" s="1690" t="s">
        <v>87</v>
      </c>
      <c r="E12" s="1696" t="s">
        <v>1776</v>
      </c>
      <c r="F12" s="1697"/>
      <c r="G12" s="1697"/>
      <c r="H12" s="1697"/>
      <c r="I12" s="1697"/>
      <c r="J12" s="1697"/>
      <c r="K12" s="1697"/>
      <c r="L12" s="1697"/>
      <c r="M12" s="1697"/>
      <c r="N12" s="1697"/>
      <c r="O12" s="1697"/>
      <c r="P12" s="1698"/>
    </row>
    <row r="13" spans="1:16" s="4" customFormat="1" ht="60.75" customHeight="1">
      <c r="A13" s="610"/>
      <c r="B13" s="1654"/>
      <c r="C13" s="1655"/>
      <c r="D13" s="1691"/>
      <c r="E13" s="1699" t="s">
        <v>916</v>
      </c>
      <c r="F13" s="1700"/>
      <c r="G13" s="1700"/>
      <c r="H13" s="1699" t="s">
        <v>917</v>
      </c>
      <c r="I13" s="1700"/>
      <c r="J13" s="1700"/>
      <c r="K13" s="1699" t="s">
        <v>918</v>
      </c>
      <c r="L13" s="1700"/>
      <c r="M13" s="1700"/>
      <c r="N13" s="1699" t="s">
        <v>1344</v>
      </c>
      <c r="O13" s="1700"/>
      <c r="P13" s="1700"/>
    </row>
    <row r="14" spans="1:16" s="4" customFormat="1" ht="41.4" customHeight="1">
      <c r="A14" s="610"/>
      <c r="B14" s="1654"/>
      <c r="C14" s="1655"/>
      <c r="D14" s="1691"/>
      <c r="E14" s="303" t="s">
        <v>431</v>
      </c>
      <c r="F14" s="303" t="s">
        <v>432</v>
      </c>
      <c r="G14" s="303" t="s">
        <v>433</v>
      </c>
      <c r="H14" s="303" t="s">
        <v>431</v>
      </c>
      <c r="I14" s="303" t="s">
        <v>432</v>
      </c>
      <c r="J14" s="303" t="s">
        <v>433</v>
      </c>
      <c r="K14" s="303" t="s">
        <v>431</v>
      </c>
      <c r="L14" s="303" t="s">
        <v>432</v>
      </c>
      <c r="M14" s="303" t="s">
        <v>433</v>
      </c>
      <c r="N14" s="303" t="s">
        <v>431</v>
      </c>
      <c r="O14" s="303" t="s">
        <v>432</v>
      </c>
      <c r="P14" s="303" t="s">
        <v>433</v>
      </c>
    </row>
    <row r="15" spans="1:16" s="4" customFormat="1" ht="25.5" customHeight="1">
      <c r="A15" s="610"/>
      <c r="B15" s="1654"/>
      <c r="C15" s="1655"/>
      <c r="D15" s="1691"/>
      <c r="E15" s="1693" t="s">
        <v>434</v>
      </c>
      <c r="F15" s="1694"/>
      <c r="G15" s="1694"/>
      <c r="H15" s="1694"/>
      <c r="I15" s="1694"/>
      <c r="J15" s="1694"/>
      <c r="K15" s="1694"/>
      <c r="L15" s="1694"/>
      <c r="M15" s="1694"/>
      <c r="N15" s="1694"/>
      <c r="O15" s="1694"/>
      <c r="P15" s="1695"/>
    </row>
    <row r="16" spans="1:16" s="4" customFormat="1">
      <c r="A16" s="610"/>
      <c r="B16" s="1656"/>
      <c r="C16" s="1657"/>
      <c r="D16" s="1692"/>
      <c r="E16" s="340" t="s">
        <v>1111</v>
      </c>
      <c r="F16" s="340" t="s">
        <v>1112</v>
      </c>
      <c r="G16" s="340" t="s">
        <v>1113</v>
      </c>
      <c r="H16" s="340" t="s">
        <v>1114</v>
      </c>
      <c r="I16" s="340" t="s">
        <v>1115</v>
      </c>
      <c r="J16" s="340" t="s">
        <v>1120</v>
      </c>
      <c r="K16" s="340" t="s">
        <v>1122</v>
      </c>
      <c r="L16" s="340" t="s">
        <v>1124</v>
      </c>
      <c r="M16" s="340" t="s">
        <v>1164</v>
      </c>
      <c r="N16" s="340" t="s">
        <v>1166</v>
      </c>
      <c r="O16" s="340" t="s">
        <v>1168</v>
      </c>
      <c r="P16" s="340" t="s">
        <v>1169</v>
      </c>
    </row>
    <row r="17" spans="1:16" ht="24.75" customHeight="1">
      <c r="A17" s="610" t="s">
        <v>1293</v>
      </c>
      <c r="B17" s="898" t="s">
        <v>1120</v>
      </c>
      <c r="C17" s="349" t="s">
        <v>133</v>
      </c>
      <c r="D17" s="906" t="s">
        <v>2</v>
      </c>
      <c r="E17" s="734">
        <f>SUM(E18:E22)</f>
        <v>0</v>
      </c>
      <c r="F17" s="735">
        <f t="shared" ref="F17:O17" si="0">SUM(F18:F22)</f>
        <v>0</v>
      </c>
      <c r="G17" s="735">
        <f t="shared" si="0"/>
        <v>0</v>
      </c>
      <c r="H17" s="735">
        <f t="shared" si="0"/>
        <v>0</v>
      </c>
      <c r="I17" s="735">
        <f t="shared" si="0"/>
        <v>0</v>
      </c>
      <c r="J17" s="735">
        <f t="shared" si="0"/>
        <v>0</v>
      </c>
      <c r="K17" s="735">
        <f t="shared" si="0"/>
        <v>0</v>
      </c>
      <c r="L17" s="735">
        <f t="shared" si="0"/>
        <v>0</v>
      </c>
      <c r="M17" s="735">
        <f t="shared" si="0"/>
        <v>0</v>
      </c>
      <c r="N17" s="735">
        <f t="shared" si="0"/>
        <v>0</v>
      </c>
      <c r="O17" s="735">
        <f t="shared" si="0"/>
        <v>0</v>
      </c>
      <c r="P17" s="736">
        <f>SUM(P18:P22)</f>
        <v>0</v>
      </c>
    </row>
    <row r="18" spans="1:16" ht="20.399999999999999">
      <c r="A18" s="610" t="s">
        <v>1294</v>
      </c>
      <c r="B18" s="898" t="s">
        <v>1122</v>
      </c>
      <c r="C18" s="548" t="s">
        <v>358</v>
      </c>
      <c r="D18" s="981" t="s">
        <v>359</v>
      </c>
      <c r="E18" s="1011">
        <v>0</v>
      </c>
      <c r="F18" s="1011">
        <v>0</v>
      </c>
      <c r="G18" s="1011">
        <v>0</v>
      </c>
      <c r="H18" s="1011">
        <v>0</v>
      </c>
      <c r="I18" s="1011">
        <v>0</v>
      </c>
      <c r="J18" s="1011">
        <v>0</v>
      </c>
      <c r="K18" s="1011">
        <v>0</v>
      </c>
      <c r="L18" s="1011">
        <v>0</v>
      </c>
      <c r="M18" s="1011">
        <v>0</v>
      </c>
      <c r="N18" s="1011">
        <v>0</v>
      </c>
      <c r="O18" s="1011">
        <v>0</v>
      </c>
      <c r="P18" s="1011">
        <v>0</v>
      </c>
    </row>
    <row r="19" spans="1:16" ht="20.399999999999999">
      <c r="A19" s="610" t="s">
        <v>1295</v>
      </c>
      <c r="B19" s="898" t="s">
        <v>1124</v>
      </c>
      <c r="C19" s="548" t="s">
        <v>85</v>
      </c>
      <c r="D19" s="981" t="s">
        <v>360</v>
      </c>
      <c r="E19" s="1011">
        <v>0</v>
      </c>
      <c r="F19" s="1011">
        <v>0</v>
      </c>
      <c r="G19" s="1011">
        <v>0</v>
      </c>
      <c r="H19" s="1011">
        <v>0</v>
      </c>
      <c r="I19" s="1011">
        <v>0</v>
      </c>
      <c r="J19" s="1011">
        <v>0</v>
      </c>
      <c r="K19" s="1011">
        <v>0</v>
      </c>
      <c r="L19" s="1011">
        <v>0</v>
      </c>
      <c r="M19" s="1011">
        <v>0</v>
      </c>
      <c r="N19" s="1011">
        <v>0</v>
      </c>
      <c r="O19" s="1011">
        <v>0</v>
      </c>
      <c r="P19" s="1011">
        <v>0</v>
      </c>
    </row>
    <row r="20" spans="1:16" ht="20.399999999999999">
      <c r="A20" s="610" t="s">
        <v>1304</v>
      </c>
      <c r="B20" s="898" t="s">
        <v>1164</v>
      </c>
      <c r="C20" s="548" t="s">
        <v>361</v>
      </c>
      <c r="D20" s="981" t="s">
        <v>353</v>
      </c>
      <c r="E20" s="1012">
        <v>0</v>
      </c>
      <c r="F20" s="1012">
        <v>0</v>
      </c>
      <c r="G20" s="1012">
        <v>0</v>
      </c>
      <c r="H20" s="1012">
        <v>0</v>
      </c>
      <c r="I20" s="1012">
        <v>0</v>
      </c>
      <c r="J20" s="1012">
        <v>0</v>
      </c>
      <c r="K20" s="1012">
        <v>0</v>
      </c>
      <c r="L20" s="1012">
        <v>0</v>
      </c>
      <c r="M20" s="1012">
        <v>0</v>
      </c>
      <c r="N20" s="1011">
        <v>0</v>
      </c>
      <c r="O20" s="1011">
        <v>0</v>
      </c>
      <c r="P20" s="1011">
        <v>0</v>
      </c>
    </row>
    <row r="21" spans="1:16" ht="20.399999999999999">
      <c r="A21" s="610" t="s">
        <v>1305</v>
      </c>
      <c r="B21" s="898" t="s">
        <v>1166</v>
      </c>
      <c r="C21" s="548" t="s">
        <v>362</v>
      </c>
      <c r="D21" s="981" t="s">
        <v>355</v>
      </c>
      <c r="E21" s="1012">
        <v>0</v>
      </c>
      <c r="F21" s="1012">
        <v>0</v>
      </c>
      <c r="G21" s="1012">
        <v>0</v>
      </c>
      <c r="H21" s="1012">
        <v>0</v>
      </c>
      <c r="I21" s="1012">
        <v>0</v>
      </c>
      <c r="J21" s="1012">
        <v>0</v>
      </c>
      <c r="K21" s="1012">
        <v>0</v>
      </c>
      <c r="L21" s="1012">
        <v>0</v>
      </c>
      <c r="M21" s="1012">
        <v>0</v>
      </c>
      <c r="N21" s="1011">
        <v>0</v>
      </c>
      <c r="O21" s="1011">
        <v>0</v>
      </c>
      <c r="P21" s="1011">
        <v>0</v>
      </c>
    </row>
    <row r="22" spans="1:16" ht="20.399999999999999">
      <c r="A22" s="610" t="s">
        <v>1306</v>
      </c>
      <c r="B22" s="898" t="s">
        <v>1168</v>
      </c>
      <c r="C22" s="548" t="s">
        <v>363</v>
      </c>
      <c r="D22" s="986" t="s">
        <v>357</v>
      </c>
      <c r="E22" s="1012">
        <v>0</v>
      </c>
      <c r="F22" s="1012">
        <v>0</v>
      </c>
      <c r="G22" s="1012">
        <v>0</v>
      </c>
      <c r="H22" s="1012">
        <v>0</v>
      </c>
      <c r="I22" s="1012">
        <v>0</v>
      </c>
      <c r="J22" s="1012">
        <v>0</v>
      </c>
      <c r="K22" s="1012">
        <v>0</v>
      </c>
      <c r="L22" s="1012">
        <v>0</v>
      </c>
      <c r="M22" s="1012">
        <v>0</v>
      </c>
      <c r="N22" s="1011">
        <v>0</v>
      </c>
      <c r="O22" s="1011">
        <v>0</v>
      </c>
      <c r="P22" s="1011">
        <v>0</v>
      </c>
    </row>
    <row r="23" spans="1:16" ht="21.75" customHeight="1">
      <c r="A23" s="610" t="s">
        <v>1307</v>
      </c>
      <c r="B23" s="898" t="s">
        <v>1169</v>
      </c>
      <c r="C23" s="558" t="s">
        <v>134</v>
      </c>
      <c r="D23" s="906" t="s">
        <v>364</v>
      </c>
      <c r="E23" s="1013">
        <f>SUM(E24:E29)</f>
        <v>32036</v>
      </c>
      <c r="F23" s="1014">
        <f t="shared" ref="F23:O23" si="1">SUM(F24:F29)</f>
        <v>0</v>
      </c>
      <c r="G23" s="1014">
        <f t="shared" si="1"/>
        <v>0</v>
      </c>
      <c r="H23" s="1014">
        <f t="shared" si="1"/>
        <v>14114</v>
      </c>
      <c r="I23" s="1014">
        <f t="shared" si="1"/>
        <v>11003</v>
      </c>
      <c r="J23" s="1014">
        <f t="shared" si="1"/>
        <v>0</v>
      </c>
      <c r="K23" s="1014">
        <f t="shared" si="1"/>
        <v>608</v>
      </c>
      <c r="L23" s="1014">
        <f t="shared" si="1"/>
        <v>414</v>
      </c>
      <c r="M23" s="1014">
        <f t="shared" si="1"/>
        <v>0</v>
      </c>
      <c r="N23" s="737">
        <f t="shared" si="1"/>
        <v>0</v>
      </c>
      <c r="O23" s="737">
        <f t="shared" si="1"/>
        <v>0</v>
      </c>
      <c r="P23" s="738">
        <f>SUM(P24:P29)</f>
        <v>0</v>
      </c>
    </row>
    <row r="24" spans="1:16" ht="20.399999999999999">
      <c r="A24" s="610" t="s">
        <v>1308</v>
      </c>
      <c r="B24" s="898" t="s">
        <v>1171</v>
      </c>
      <c r="C24" s="548" t="s">
        <v>358</v>
      </c>
      <c r="D24" s="981" t="s">
        <v>359</v>
      </c>
      <c r="E24" s="1015">
        <v>0</v>
      </c>
      <c r="F24" s="1015">
        <v>0</v>
      </c>
      <c r="G24" s="1015">
        <v>0</v>
      </c>
      <c r="H24" s="1015">
        <v>0</v>
      </c>
      <c r="I24" s="1015">
        <v>0</v>
      </c>
      <c r="J24" s="1015">
        <v>0</v>
      </c>
      <c r="K24" s="1015">
        <v>0</v>
      </c>
      <c r="L24" s="1015">
        <v>0</v>
      </c>
      <c r="M24" s="1015">
        <v>0</v>
      </c>
      <c r="N24" s="1011">
        <v>0</v>
      </c>
      <c r="O24" s="1011">
        <v>0</v>
      </c>
      <c r="P24" s="1011">
        <v>0</v>
      </c>
    </row>
    <row r="25" spans="1:16" ht="20.399999999999999">
      <c r="A25" s="610" t="s">
        <v>1309</v>
      </c>
      <c r="B25" s="898" t="s">
        <v>1173</v>
      </c>
      <c r="C25" s="548" t="s">
        <v>85</v>
      </c>
      <c r="D25" s="981" t="s">
        <v>360</v>
      </c>
      <c r="E25" s="1015">
        <v>0</v>
      </c>
      <c r="F25" s="1015">
        <v>0</v>
      </c>
      <c r="G25" s="1015">
        <v>0</v>
      </c>
      <c r="H25" s="1015">
        <v>0</v>
      </c>
      <c r="I25" s="1015">
        <v>0</v>
      </c>
      <c r="J25" s="1015">
        <v>0</v>
      </c>
      <c r="K25" s="1015">
        <v>0</v>
      </c>
      <c r="L25" s="1015">
        <v>0</v>
      </c>
      <c r="M25" s="1015">
        <v>0</v>
      </c>
      <c r="N25" s="1011">
        <v>0</v>
      </c>
      <c r="O25" s="1011">
        <v>0</v>
      </c>
      <c r="P25" s="1011">
        <v>0</v>
      </c>
    </row>
    <row r="26" spans="1:16" ht="20.399999999999999">
      <c r="A26" s="610" t="s">
        <v>1310</v>
      </c>
      <c r="B26" s="898" t="s">
        <v>1175</v>
      </c>
      <c r="C26" s="548" t="s">
        <v>361</v>
      </c>
      <c r="D26" s="981" t="s">
        <v>353</v>
      </c>
      <c r="E26" s="1015">
        <v>0</v>
      </c>
      <c r="F26" s="1015">
        <v>0</v>
      </c>
      <c r="G26" s="1015">
        <v>0</v>
      </c>
      <c r="H26" s="1015">
        <v>0</v>
      </c>
      <c r="I26" s="1015">
        <v>0</v>
      </c>
      <c r="J26" s="1015">
        <v>0</v>
      </c>
      <c r="K26" s="1015">
        <v>0</v>
      </c>
      <c r="L26" s="1015">
        <v>0</v>
      </c>
      <c r="M26" s="1015">
        <v>0</v>
      </c>
      <c r="N26" s="1011">
        <v>0</v>
      </c>
      <c r="O26" s="1011">
        <v>0</v>
      </c>
      <c r="P26" s="1011">
        <v>0</v>
      </c>
    </row>
    <row r="27" spans="1:16" ht="20.399999999999999">
      <c r="A27" s="610" t="s">
        <v>1625</v>
      </c>
      <c r="B27" s="898" t="s">
        <v>1191</v>
      </c>
      <c r="C27" s="548" t="s">
        <v>362</v>
      </c>
      <c r="D27" s="981" t="s">
        <v>355</v>
      </c>
      <c r="E27" s="1015">
        <v>0</v>
      </c>
      <c r="F27" s="1015">
        <v>0</v>
      </c>
      <c r="G27" s="1015">
        <v>0</v>
      </c>
      <c r="H27" s="1015">
        <v>48</v>
      </c>
      <c r="I27" s="1015">
        <v>0</v>
      </c>
      <c r="J27" s="1015">
        <v>0</v>
      </c>
      <c r="K27" s="1015">
        <v>0</v>
      </c>
      <c r="L27" s="1015">
        <v>0</v>
      </c>
      <c r="M27" s="1015">
        <v>0</v>
      </c>
      <c r="N27" s="1011">
        <v>0</v>
      </c>
      <c r="O27" s="1011">
        <v>0</v>
      </c>
      <c r="P27" s="1011">
        <v>0</v>
      </c>
    </row>
    <row r="28" spans="1:16" ht="20.399999999999999">
      <c r="A28" s="610" t="s">
        <v>1626</v>
      </c>
      <c r="B28" s="898" t="s">
        <v>1192</v>
      </c>
      <c r="C28" s="548" t="s">
        <v>363</v>
      </c>
      <c r="D28" s="981" t="s">
        <v>357</v>
      </c>
      <c r="E28" s="1015">
        <v>23287</v>
      </c>
      <c r="F28" s="1015">
        <v>0</v>
      </c>
      <c r="G28" s="1015">
        <v>0</v>
      </c>
      <c r="H28" s="1015">
        <v>6765</v>
      </c>
      <c r="I28" s="1015">
        <v>8164</v>
      </c>
      <c r="J28" s="1015">
        <v>0</v>
      </c>
      <c r="K28" s="1015">
        <v>0</v>
      </c>
      <c r="L28" s="1015">
        <v>0</v>
      </c>
      <c r="M28" s="1015">
        <v>0</v>
      </c>
      <c r="N28" s="1011">
        <v>0</v>
      </c>
      <c r="O28" s="1011">
        <v>0</v>
      </c>
      <c r="P28" s="1011">
        <v>0</v>
      </c>
    </row>
    <row r="29" spans="1:16" ht="20.399999999999999">
      <c r="A29" s="610" t="s">
        <v>1627</v>
      </c>
      <c r="B29" s="898" t="s">
        <v>1193</v>
      </c>
      <c r="C29" s="548" t="s">
        <v>365</v>
      </c>
      <c r="D29" s="1000" t="s">
        <v>366</v>
      </c>
      <c r="E29" s="1015">
        <v>8749</v>
      </c>
      <c r="F29" s="1015">
        <v>0</v>
      </c>
      <c r="G29" s="1015">
        <v>0</v>
      </c>
      <c r="H29" s="1015">
        <v>7301</v>
      </c>
      <c r="I29" s="1015">
        <v>2839</v>
      </c>
      <c r="J29" s="1015">
        <v>0</v>
      </c>
      <c r="K29" s="1015">
        <f>625-17</f>
        <v>608</v>
      </c>
      <c r="L29" s="1015">
        <v>414</v>
      </c>
      <c r="M29" s="1015">
        <v>0</v>
      </c>
      <c r="N29" s="1011">
        <v>0</v>
      </c>
      <c r="O29" s="1011">
        <v>0</v>
      </c>
      <c r="P29" s="1011">
        <v>0</v>
      </c>
    </row>
    <row r="30" spans="1:16" ht="21">
      <c r="A30" s="610" t="s">
        <v>1628</v>
      </c>
      <c r="B30" s="898" t="s">
        <v>1194</v>
      </c>
      <c r="C30" s="560" t="s">
        <v>435</v>
      </c>
      <c r="D30" s="914" t="s">
        <v>436</v>
      </c>
      <c r="E30" s="1016">
        <f>E17+E23</f>
        <v>32036</v>
      </c>
      <c r="F30" s="1017">
        <f t="shared" ref="F30:P30" si="2">F17+F23</f>
        <v>0</v>
      </c>
      <c r="G30" s="1017">
        <f t="shared" si="2"/>
        <v>0</v>
      </c>
      <c r="H30" s="1017">
        <f t="shared" si="2"/>
        <v>14114</v>
      </c>
      <c r="I30" s="1017">
        <f t="shared" si="2"/>
        <v>11003</v>
      </c>
      <c r="J30" s="1017">
        <f t="shared" si="2"/>
        <v>0</v>
      </c>
      <c r="K30" s="1017">
        <f t="shared" si="2"/>
        <v>608</v>
      </c>
      <c r="L30" s="1017">
        <f t="shared" si="2"/>
        <v>414</v>
      </c>
      <c r="M30" s="1017">
        <f t="shared" si="2"/>
        <v>0</v>
      </c>
      <c r="N30" s="739">
        <f t="shared" si="2"/>
        <v>0</v>
      </c>
      <c r="O30" s="739">
        <f t="shared" si="2"/>
        <v>0</v>
      </c>
      <c r="P30" s="740">
        <f t="shared" si="2"/>
        <v>0</v>
      </c>
    </row>
    <row r="31" spans="1:16" ht="12.75" customHeight="1">
      <c r="B31" s="1018"/>
      <c r="C31" s="1687" t="s">
        <v>437</v>
      </c>
      <c r="D31" s="1688"/>
      <c r="E31" s="1019"/>
      <c r="F31" s="1019"/>
      <c r="G31" s="1019"/>
      <c r="H31" s="1019"/>
      <c r="I31" s="1019"/>
      <c r="J31" s="1019"/>
      <c r="K31" s="1019"/>
      <c r="L31" s="1019"/>
      <c r="M31" s="1019"/>
      <c r="N31" s="855"/>
      <c r="O31" s="855"/>
      <c r="P31" s="856"/>
    </row>
    <row r="32" spans="1:16" ht="26.4">
      <c r="A32" s="610" t="s">
        <v>1662</v>
      </c>
      <c r="B32" s="898" t="s">
        <v>1195</v>
      </c>
      <c r="C32" s="561" t="s">
        <v>391</v>
      </c>
      <c r="D32" s="1020" t="s">
        <v>392</v>
      </c>
      <c r="E32" s="1015">
        <v>1050</v>
      </c>
      <c r="F32" s="1015">
        <v>0</v>
      </c>
      <c r="G32" s="1015">
        <v>0</v>
      </c>
      <c r="H32" s="1015">
        <v>216</v>
      </c>
      <c r="I32" s="1015">
        <v>189</v>
      </c>
      <c r="J32" s="1015">
        <v>0</v>
      </c>
      <c r="K32" s="1015">
        <v>0</v>
      </c>
      <c r="L32" s="1015">
        <v>0</v>
      </c>
      <c r="M32" s="1015">
        <v>0</v>
      </c>
      <c r="N32" s="1011">
        <v>0</v>
      </c>
      <c r="O32" s="1011">
        <v>0</v>
      </c>
      <c r="P32" s="1011">
        <v>0</v>
      </c>
    </row>
    <row r="33" spans="1:16" ht="20.399999999999999">
      <c r="A33" s="610" t="s">
        <v>1663</v>
      </c>
      <c r="B33" s="898" t="s">
        <v>1196</v>
      </c>
      <c r="C33" s="548" t="s">
        <v>393</v>
      </c>
      <c r="D33" s="1021" t="s">
        <v>394</v>
      </c>
      <c r="E33" s="1015">
        <v>315</v>
      </c>
      <c r="F33" s="1015">
        <v>0</v>
      </c>
      <c r="G33" s="1015">
        <v>0</v>
      </c>
      <c r="H33" s="1015">
        <v>115</v>
      </c>
      <c r="I33" s="1015">
        <v>28</v>
      </c>
      <c r="J33" s="1015">
        <v>0</v>
      </c>
      <c r="K33" s="1015">
        <v>0</v>
      </c>
      <c r="L33" s="1015">
        <v>0</v>
      </c>
      <c r="M33" s="1015">
        <v>0</v>
      </c>
      <c r="N33" s="1011">
        <v>0</v>
      </c>
      <c r="O33" s="1011">
        <v>0</v>
      </c>
      <c r="P33" s="1011">
        <v>0</v>
      </c>
    </row>
    <row r="34" spans="1:16" ht="20.399999999999999">
      <c r="A34" s="610" t="s">
        <v>1664</v>
      </c>
      <c r="B34" s="898" t="s">
        <v>1197</v>
      </c>
      <c r="C34" s="548" t="s">
        <v>395</v>
      </c>
      <c r="D34" s="1021" t="s">
        <v>396</v>
      </c>
      <c r="E34" s="1015">
        <v>18061</v>
      </c>
      <c r="F34" s="1015">
        <v>0</v>
      </c>
      <c r="G34" s="1015">
        <v>0</v>
      </c>
      <c r="H34" s="1015">
        <v>0</v>
      </c>
      <c r="I34" s="1015">
        <v>5929</v>
      </c>
      <c r="J34" s="1015">
        <v>0</v>
      </c>
      <c r="K34" s="1015">
        <v>0</v>
      </c>
      <c r="L34" s="1015">
        <v>0</v>
      </c>
      <c r="M34" s="1015">
        <v>0</v>
      </c>
      <c r="N34" s="1011">
        <v>0</v>
      </c>
      <c r="O34" s="1011">
        <v>0</v>
      </c>
      <c r="P34" s="1011">
        <v>0</v>
      </c>
    </row>
    <row r="35" spans="1:16" ht="20.399999999999999">
      <c r="A35" s="610" t="s">
        <v>1665</v>
      </c>
      <c r="B35" s="898" t="s">
        <v>1198</v>
      </c>
      <c r="C35" s="548" t="s">
        <v>397</v>
      </c>
      <c r="D35" s="1021" t="s">
        <v>398</v>
      </c>
      <c r="E35" s="1015">
        <v>2613</v>
      </c>
      <c r="F35" s="1015">
        <v>0</v>
      </c>
      <c r="G35" s="1015">
        <v>0</v>
      </c>
      <c r="H35" s="1015">
        <v>8521</v>
      </c>
      <c r="I35" s="1015">
        <v>2431</v>
      </c>
      <c r="J35" s="1015">
        <v>0</v>
      </c>
      <c r="K35" s="1015">
        <v>0</v>
      </c>
      <c r="L35" s="1015">
        <v>0</v>
      </c>
      <c r="M35" s="1015">
        <v>0</v>
      </c>
      <c r="N35" s="1011">
        <v>0</v>
      </c>
      <c r="O35" s="1011">
        <v>0</v>
      </c>
      <c r="P35" s="1011">
        <v>0</v>
      </c>
    </row>
    <row r="36" spans="1:16" ht="20.399999999999999">
      <c r="A36" s="610" t="s">
        <v>1678</v>
      </c>
      <c r="B36" s="898" t="s">
        <v>1199</v>
      </c>
      <c r="C36" s="548" t="s">
        <v>399</v>
      </c>
      <c r="D36" s="1021" t="s">
        <v>400</v>
      </c>
      <c r="E36" s="1015">
        <v>0</v>
      </c>
      <c r="F36" s="1015">
        <v>0</v>
      </c>
      <c r="G36" s="1015">
        <v>0</v>
      </c>
      <c r="H36" s="1015">
        <v>0</v>
      </c>
      <c r="I36" s="1015">
        <v>0</v>
      </c>
      <c r="J36" s="1015">
        <v>0</v>
      </c>
      <c r="K36" s="1015">
        <v>0</v>
      </c>
      <c r="L36" s="1015">
        <v>0</v>
      </c>
      <c r="M36" s="1015">
        <v>0</v>
      </c>
      <c r="N36" s="1011">
        <v>0</v>
      </c>
      <c r="O36" s="1011">
        <v>0</v>
      </c>
      <c r="P36" s="1011">
        <v>0</v>
      </c>
    </row>
    <row r="37" spans="1:16" ht="20.399999999999999">
      <c r="A37" s="610" t="s">
        <v>1679</v>
      </c>
      <c r="B37" s="898" t="s">
        <v>1200</v>
      </c>
      <c r="C37" s="548" t="s">
        <v>401</v>
      </c>
      <c r="D37" s="1021" t="s">
        <v>402</v>
      </c>
      <c r="E37" s="1015">
        <v>9997</v>
      </c>
      <c r="F37" s="1015">
        <v>0</v>
      </c>
      <c r="G37" s="1015">
        <v>0</v>
      </c>
      <c r="H37" s="1015">
        <v>5262</v>
      </c>
      <c r="I37" s="1015">
        <v>2426</v>
      </c>
      <c r="J37" s="1015">
        <v>0</v>
      </c>
      <c r="K37" s="1015">
        <v>608</v>
      </c>
      <c r="L37" s="1015">
        <v>414</v>
      </c>
      <c r="M37" s="1015">
        <v>0</v>
      </c>
      <c r="N37" s="1011">
        <v>0</v>
      </c>
      <c r="O37" s="1011">
        <v>0</v>
      </c>
      <c r="P37" s="1011">
        <v>0</v>
      </c>
    </row>
    <row r="38" spans="1:16" ht="20.399999999999999">
      <c r="A38" s="610" t="s">
        <v>1676</v>
      </c>
      <c r="B38" s="898" t="s">
        <v>1201</v>
      </c>
      <c r="C38" s="562" t="s">
        <v>403</v>
      </c>
      <c r="D38" s="1021" t="s">
        <v>404</v>
      </c>
      <c r="E38" s="1015">
        <v>0</v>
      </c>
      <c r="F38" s="1015">
        <v>0</v>
      </c>
      <c r="G38" s="1015">
        <v>0</v>
      </c>
      <c r="H38" s="1015">
        <v>0</v>
      </c>
      <c r="I38" s="1015">
        <v>0</v>
      </c>
      <c r="J38" s="1015">
        <v>0</v>
      </c>
      <c r="K38" s="1015">
        <v>0</v>
      </c>
      <c r="L38" s="1015">
        <v>0</v>
      </c>
      <c r="M38" s="1015">
        <v>0</v>
      </c>
      <c r="N38" s="1011">
        <v>0</v>
      </c>
      <c r="O38" s="1011">
        <v>0</v>
      </c>
      <c r="P38" s="1011">
        <v>0</v>
      </c>
    </row>
    <row r="39" spans="1:16" ht="20.399999999999999">
      <c r="A39" s="610" t="s">
        <v>1673</v>
      </c>
      <c r="B39" s="898" t="s">
        <v>1202</v>
      </c>
      <c r="C39" s="563" t="s">
        <v>438</v>
      </c>
      <c r="D39" s="1022" t="s">
        <v>407</v>
      </c>
      <c r="E39" s="1015">
        <v>6495</v>
      </c>
      <c r="F39" s="1015">
        <v>0</v>
      </c>
      <c r="G39" s="1015">
        <v>0</v>
      </c>
      <c r="H39" s="1015">
        <v>2814</v>
      </c>
      <c r="I39" s="1015">
        <v>1537</v>
      </c>
      <c r="J39" s="1015">
        <v>0</v>
      </c>
      <c r="K39" s="1015">
        <v>573</v>
      </c>
      <c r="L39" s="1015">
        <v>335</v>
      </c>
      <c r="M39" s="1015">
        <v>0</v>
      </c>
      <c r="N39" s="1011">
        <v>0</v>
      </c>
      <c r="O39" s="1011">
        <v>0</v>
      </c>
      <c r="P39" s="1011">
        <v>0</v>
      </c>
    </row>
    <row r="40" spans="1:16" ht="20.399999999999999">
      <c r="A40" s="610" t="s">
        <v>1674</v>
      </c>
      <c r="B40" s="898" t="s">
        <v>1203</v>
      </c>
      <c r="C40" s="564" t="s">
        <v>408</v>
      </c>
      <c r="D40" s="1023" t="s">
        <v>409</v>
      </c>
      <c r="E40" s="1015">
        <v>2388</v>
      </c>
      <c r="F40" s="1015">
        <v>0</v>
      </c>
      <c r="G40" s="1015">
        <v>0</v>
      </c>
      <c r="H40" s="1015">
        <v>2016</v>
      </c>
      <c r="I40" s="1015">
        <v>740</v>
      </c>
      <c r="J40" s="1015">
        <v>0</v>
      </c>
      <c r="K40" s="1015">
        <v>0</v>
      </c>
      <c r="L40" s="1015">
        <v>0</v>
      </c>
      <c r="M40" s="1015">
        <v>0</v>
      </c>
      <c r="N40" s="1011">
        <v>0</v>
      </c>
      <c r="O40" s="1011">
        <v>0</v>
      </c>
      <c r="P40" s="1011">
        <v>0</v>
      </c>
    </row>
    <row r="41" spans="1:16" ht="20.399999999999999">
      <c r="A41" s="610" t="s">
        <v>1675</v>
      </c>
      <c r="B41" s="898" t="s">
        <v>1204</v>
      </c>
      <c r="C41" s="189" t="s">
        <v>411</v>
      </c>
      <c r="D41" s="1024" t="s">
        <v>412</v>
      </c>
      <c r="E41" s="1015">
        <v>4311</v>
      </c>
      <c r="F41" s="1015">
        <v>0</v>
      </c>
      <c r="G41" s="1015">
        <v>0</v>
      </c>
      <c r="H41" s="1015">
        <v>4712</v>
      </c>
      <c r="I41" s="1015">
        <v>1262</v>
      </c>
      <c r="J41" s="1015">
        <v>0</v>
      </c>
      <c r="K41" s="1015">
        <v>5</v>
      </c>
      <c r="L41" s="1015">
        <v>29</v>
      </c>
      <c r="M41" s="1015">
        <v>0</v>
      </c>
      <c r="N41" s="1011">
        <v>0</v>
      </c>
      <c r="O41" s="1011">
        <v>0</v>
      </c>
      <c r="P41" s="1011">
        <v>0</v>
      </c>
    </row>
    <row r="42" spans="1:16" ht="20.399999999999999">
      <c r="A42" s="610" t="s">
        <v>1694</v>
      </c>
      <c r="B42" s="898" t="s">
        <v>1205</v>
      </c>
      <c r="C42" s="548" t="s">
        <v>413</v>
      </c>
      <c r="D42" s="933" t="s">
        <v>414</v>
      </c>
      <c r="E42" s="1015">
        <v>4225</v>
      </c>
      <c r="F42" s="1015">
        <v>0</v>
      </c>
      <c r="G42" s="1015">
        <v>0</v>
      </c>
      <c r="H42" s="1015">
        <v>2466</v>
      </c>
      <c r="I42" s="1015">
        <v>1363</v>
      </c>
      <c r="J42" s="1015">
        <v>0</v>
      </c>
      <c r="K42" s="1015">
        <v>573</v>
      </c>
      <c r="L42" s="1015">
        <v>335</v>
      </c>
      <c r="M42" s="1015">
        <v>0</v>
      </c>
      <c r="N42" s="1011">
        <v>0</v>
      </c>
      <c r="O42" s="1011">
        <v>0</v>
      </c>
      <c r="P42" s="1011">
        <v>0</v>
      </c>
    </row>
    <row r="43" spans="1:16" ht="21.6">
      <c r="A43" s="610" t="s">
        <v>1695</v>
      </c>
      <c r="B43" s="898" t="s">
        <v>1206</v>
      </c>
      <c r="C43" s="565" t="s">
        <v>416</v>
      </c>
      <c r="D43" s="1002" t="s">
        <v>417</v>
      </c>
      <c r="E43" s="1015">
        <v>0</v>
      </c>
      <c r="F43" s="1015">
        <v>0</v>
      </c>
      <c r="G43" s="1015">
        <v>0</v>
      </c>
      <c r="H43" s="1015">
        <v>0</v>
      </c>
      <c r="I43" s="1015">
        <v>0</v>
      </c>
      <c r="J43" s="1015">
        <v>0</v>
      </c>
      <c r="K43" s="1015">
        <v>0</v>
      </c>
      <c r="L43" s="1015">
        <v>0</v>
      </c>
      <c r="M43" s="1015">
        <v>0</v>
      </c>
      <c r="N43" s="1011">
        <v>0</v>
      </c>
      <c r="O43" s="1011">
        <v>0</v>
      </c>
      <c r="P43" s="1011">
        <v>0</v>
      </c>
    </row>
  </sheetData>
  <mergeCells count="11">
    <mergeCell ref="E15:P15"/>
    <mergeCell ref="E12:P12"/>
    <mergeCell ref="E13:G13"/>
    <mergeCell ref="H13:J13"/>
    <mergeCell ref="K13:M13"/>
    <mergeCell ref="N13:P13"/>
    <mergeCell ref="C31:D31"/>
    <mergeCell ref="B6:D6"/>
    <mergeCell ref="B8:D8"/>
    <mergeCell ref="B12:C16"/>
    <mergeCell ref="D12:D16"/>
  </mergeCells>
  <printOptions horizontalCentered="1"/>
  <pageMargins left="0.23622047244094491" right="3.937007874015748E-2" top="0.74803149606299213" bottom="0.15748031496062992" header="0.31496062992125984" footer="0"/>
  <pageSetup paperSize="9" scale="47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J63"/>
  <sheetViews>
    <sheetView showGridLines="0" topLeftCell="A34" zoomScaleNormal="100" zoomScaleSheetLayoutView="80" workbookViewId="0">
      <selection activeCell="G49" sqref="G49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55.6640625" style="1" customWidth="1"/>
    <col min="4" max="4" width="13" style="896" customWidth="1"/>
    <col min="5" max="5" width="14" style="1" customWidth="1"/>
    <col min="6" max="7" width="21.6640625" style="1" customWidth="1"/>
    <col min="8" max="8" width="10.109375" style="1" customWidth="1"/>
    <col min="9" max="9" width="21.6640625" style="1" customWidth="1"/>
    <col min="10" max="10" width="3.6640625" style="1" customWidth="1"/>
    <col min="11" max="16384" width="9.109375" style="1"/>
  </cols>
  <sheetData>
    <row r="1" spans="1:10" s="613" customFormat="1" ht="11.4">
      <c r="A1" s="610" t="s">
        <v>1281</v>
      </c>
      <c r="B1" s="653" t="s">
        <v>1544</v>
      </c>
      <c r="C1" s="656"/>
      <c r="D1" s="881"/>
    </row>
    <row r="2" spans="1:10" s="222" customFormat="1">
      <c r="A2" s="610"/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0" s="222" customFormat="1" ht="25.2">
      <c r="A3" s="610"/>
      <c r="B3" s="277" t="s">
        <v>112</v>
      </c>
      <c r="C3" s="1309" t="str">
        <f>Index!C3</f>
        <v>30.09.2022</v>
      </c>
      <c r="D3" s="885"/>
    </row>
    <row r="4" spans="1:10" s="222" customFormat="1" ht="23.4">
      <c r="A4" s="610"/>
      <c r="B4" s="277" t="s">
        <v>113</v>
      </c>
      <c r="C4" s="674" t="s">
        <v>1783</v>
      </c>
      <c r="D4" s="896"/>
    </row>
    <row r="5" spans="1:10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823</v>
      </c>
      <c r="F5" s="225"/>
    </row>
    <row r="6" spans="1:10" ht="32.25" customHeight="1">
      <c r="B6" s="1705" t="s">
        <v>439</v>
      </c>
      <c r="C6" s="1618"/>
    </row>
    <row r="7" spans="1:10" s="613" customFormat="1" ht="10.199999999999999">
      <c r="A7" s="610">
        <v>5</v>
      </c>
      <c r="B7" s="632"/>
      <c r="D7" s="920"/>
      <c r="E7" s="613" t="s">
        <v>1545</v>
      </c>
      <c r="F7" s="613" t="s">
        <v>1546</v>
      </c>
      <c r="G7" s="613" t="s">
        <v>1547</v>
      </c>
      <c r="H7" s="613" t="s">
        <v>1557</v>
      </c>
      <c r="I7" s="613" t="s">
        <v>1548</v>
      </c>
    </row>
    <row r="8" spans="1:10">
      <c r="B8" s="1706" t="s">
        <v>440</v>
      </c>
      <c r="C8" s="1616"/>
      <c r="D8" s="1616"/>
      <c r="E8" s="1616"/>
    </row>
    <row r="9" spans="1:10" ht="2.25" customHeight="1">
      <c r="B9" s="311"/>
    </row>
    <row r="10" spans="1:10" ht="2.25" customHeight="1">
      <c r="B10" s="311"/>
    </row>
    <row r="11" spans="1:10" ht="2.25" customHeight="1"/>
    <row r="12" spans="1:10" ht="27" customHeight="1">
      <c r="B12" s="78"/>
      <c r="C12" s="142"/>
      <c r="D12" s="889"/>
      <c r="E12" s="1696" t="s">
        <v>1776</v>
      </c>
      <c r="F12" s="1703"/>
      <c r="G12" s="1703"/>
      <c r="H12" s="1704"/>
      <c r="I12" s="1701" t="s">
        <v>441</v>
      </c>
    </row>
    <row r="13" spans="1:10" ht="48.75" customHeight="1">
      <c r="B13" s="80"/>
      <c r="C13" s="143"/>
      <c r="D13" s="893"/>
      <c r="E13" s="338" t="s">
        <v>442</v>
      </c>
      <c r="F13" s="338" t="s">
        <v>443</v>
      </c>
      <c r="G13" s="338" t="s">
        <v>444</v>
      </c>
      <c r="H13" s="303" t="s">
        <v>445</v>
      </c>
      <c r="I13" s="1702"/>
    </row>
    <row r="14" spans="1:10" s="888" customFormat="1" ht="28.8">
      <c r="A14" s="1410"/>
      <c r="B14" s="1411"/>
      <c r="C14" s="1412"/>
      <c r="D14" s="893" t="s">
        <v>87</v>
      </c>
      <c r="E14" s="895" t="s">
        <v>446</v>
      </c>
      <c r="F14" s="895" t="s">
        <v>447</v>
      </c>
      <c r="G14" s="895" t="s">
        <v>171</v>
      </c>
      <c r="H14" s="895" t="s">
        <v>448</v>
      </c>
      <c r="I14" s="895" t="s">
        <v>449</v>
      </c>
    </row>
    <row r="15" spans="1:10" s="3" customFormat="1" ht="17.399999999999999" customHeight="1">
      <c r="A15" s="652"/>
      <c r="B15" s="144"/>
      <c r="C15" s="145"/>
      <c r="D15" s="897"/>
      <c r="E15" s="340" t="s">
        <v>1111</v>
      </c>
      <c r="F15" s="340" t="s">
        <v>1112</v>
      </c>
      <c r="G15" s="340" t="s">
        <v>1113</v>
      </c>
      <c r="H15" s="340" t="s">
        <v>1459</v>
      </c>
      <c r="I15" s="340" t="s">
        <v>1114</v>
      </c>
      <c r="J15" s="1"/>
    </row>
    <row r="16" spans="1:10" ht="20.399999999999999">
      <c r="A16" s="610" t="s">
        <v>1288</v>
      </c>
      <c r="B16" s="898" t="s">
        <v>1111</v>
      </c>
      <c r="C16" s="553" t="s">
        <v>130</v>
      </c>
      <c r="D16" s="1407" t="s">
        <v>450</v>
      </c>
      <c r="E16" s="741">
        <v>0</v>
      </c>
      <c r="F16" s="857"/>
      <c r="G16" s="857"/>
      <c r="H16" s="742">
        <v>0</v>
      </c>
      <c r="I16" s="859"/>
    </row>
    <row r="17" spans="1:9" ht="15" customHeight="1">
      <c r="A17" s="610" t="s">
        <v>1289</v>
      </c>
      <c r="B17" s="898" t="s">
        <v>1112</v>
      </c>
      <c r="C17" s="554" t="s">
        <v>451</v>
      </c>
      <c r="D17" s="1408" t="s">
        <v>452</v>
      </c>
      <c r="E17" s="743">
        <f>E18+E19</f>
        <v>0</v>
      </c>
      <c r="F17" s="858"/>
      <c r="G17" s="858"/>
      <c r="H17" s="1405"/>
      <c r="I17" s="860"/>
    </row>
    <row r="18" spans="1:9" ht="20.399999999999999">
      <c r="A18" s="610" t="s">
        <v>1290</v>
      </c>
      <c r="B18" s="898" t="s">
        <v>1113</v>
      </c>
      <c r="C18" s="348" t="s">
        <v>131</v>
      </c>
      <c r="D18" s="906" t="s">
        <v>132</v>
      </c>
      <c r="E18" s="744">
        <v>0</v>
      </c>
      <c r="F18" s="858"/>
      <c r="G18" s="858"/>
      <c r="H18" s="1405"/>
      <c r="I18" s="860"/>
    </row>
    <row r="19" spans="1:9" ht="20.399999999999999">
      <c r="A19" s="610" t="s">
        <v>1291</v>
      </c>
      <c r="B19" s="898" t="s">
        <v>1114</v>
      </c>
      <c r="C19" s="348" t="s">
        <v>133</v>
      </c>
      <c r="D19" s="906" t="s">
        <v>634</v>
      </c>
      <c r="E19" s="744">
        <v>0</v>
      </c>
      <c r="F19" s="858"/>
      <c r="G19" s="858"/>
      <c r="H19" s="1405"/>
      <c r="I19" s="860"/>
    </row>
    <row r="20" spans="1:9" ht="21.6">
      <c r="A20" s="610" t="s">
        <v>1292</v>
      </c>
      <c r="B20" s="898" t="s">
        <v>1115</v>
      </c>
      <c r="C20" s="1413" t="s">
        <v>166</v>
      </c>
      <c r="D20" s="1408" t="s">
        <v>101</v>
      </c>
      <c r="E20" s="743">
        <f>E21+E26+E31+E36+E41+E46</f>
        <v>0</v>
      </c>
      <c r="F20" s="745">
        <f t="shared" ref="F20:G20" si="0">F21+F26+F31+F36+F41+F46</f>
        <v>0</v>
      </c>
      <c r="G20" s="1417">
        <f t="shared" si="0"/>
        <v>3335848</v>
      </c>
      <c r="H20" s="1405"/>
      <c r="I20" s="746"/>
    </row>
    <row r="21" spans="1:9" ht="18" customHeight="1">
      <c r="A21" s="610" t="s">
        <v>1293</v>
      </c>
      <c r="B21" s="898" t="s">
        <v>1120</v>
      </c>
      <c r="C21" s="546" t="s">
        <v>358</v>
      </c>
      <c r="D21" s="1408" t="s">
        <v>453</v>
      </c>
      <c r="E21" s="744">
        <f>E22+E23+E24+E25</f>
        <v>0</v>
      </c>
      <c r="F21" s="747">
        <f t="shared" ref="F21:G21" si="1">F22+F23+F24+F25</f>
        <v>0</v>
      </c>
      <c r="G21" s="1418">
        <f t="shared" si="1"/>
        <v>0</v>
      </c>
      <c r="H21" s="1405"/>
      <c r="I21" s="1406"/>
    </row>
    <row r="22" spans="1:9" ht="18" customHeight="1">
      <c r="A22" s="610" t="s">
        <v>1294</v>
      </c>
      <c r="B22" s="898" t="s">
        <v>1122</v>
      </c>
      <c r="C22" s="555" t="s">
        <v>454</v>
      </c>
      <c r="D22" s="946" t="s">
        <v>455</v>
      </c>
      <c r="E22" s="744">
        <v>0</v>
      </c>
      <c r="F22" s="747">
        <v>0</v>
      </c>
      <c r="G22" s="1418">
        <v>0</v>
      </c>
      <c r="H22" s="1405"/>
      <c r="I22" s="1406"/>
    </row>
    <row r="23" spans="1:9" ht="18" customHeight="1">
      <c r="A23" s="610" t="s">
        <v>1295</v>
      </c>
      <c r="B23" s="898" t="s">
        <v>1124</v>
      </c>
      <c r="C23" s="555" t="s">
        <v>456</v>
      </c>
      <c r="D23" s="946" t="s">
        <v>457</v>
      </c>
      <c r="E23" s="744">
        <v>0</v>
      </c>
      <c r="F23" s="747">
        <v>0</v>
      </c>
      <c r="G23" s="1418">
        <v>0</v>
      </c>
      <c r="H23" s="1405"/>
      <c r="I23" s="1406"/>
    </row>
    <row r="24" spans="1:9" ht="18" customHeight="1">
      <c r="A24" s="610" t="s">
        <v>1304</v>
      </c>
      <c r="B24" s="898" t="s">
        <v>1164</v>
      </c>
      <c r="C24" s="555" t="s">
        <v>458</v>
      </c>
      <c r="D24" s="981" t="s">
        <v>459</v>
      </c>
      <c r="E24" s="744">
        <v>0</v>
      </c>
      <c r="F24" s="747">
        <v>0</v>
      </c>
      <c r="G24" s="1418">
        <v>0</v>
      </c>
      <c r="H24" s="1405"/>
      <c r="I24" s="1406"/>
    </row>
    <row r="25" spans="1:9" ht="18" customHeight="1">
      <c r="A25" s="610" t="s">
        <v>1305</v>
      </c>
      <c r="B25" s="898" t="s">
        <v>1166</v>
      </c>
      <c r="C25" s="555" t="s">
        <v>460</v>
      </c>
      <c r="D25" s="946" t="s">
        <v>461</v>
      </c>
      <c r="E25" s="744">
        <v>0</v>
      </c>
      <c r="F25" s="747">
        <v>0</v>
      </c>
      <c r="G25" s="1418">
        <v>0</v>
      </c>
      <c r="H25" s="1405"/>
      <c r="I25" s="1406"/>
    </row>
    <row r="26" spans="1:9" ht="25.5" customHeight="1">
      <c r="A26" s="610" t="s">
        <v>1306</v>
      </c>
      <c r="B26" s="898" t="s">
        <v>1168</v>
      </c>
      <c r="C26" s="1416" t="s">
        <v>85</v>
      </c>
      <c r="D26" s="1408" t="s">
        <v>462</v>
      </c>
      <c r="E26" s="744">
        <f>SUM(E27:E30)</f>
        <v>0</v>
      </c>
      <c r="F26" s="747">
        <f t="shared" ref="F26:G26" si="2">SUM(F27:F30)</f>
        <v>0</v>
      </c>
      <c r="G26" s="1418">
        <f t="shared" si="2"/>
        <v>27037</v>
      </c>
      <c r="H26" s="1405"/>
      <c r="I26" s="1406"/>
    </row>
    <row r="27" spans="1:9" ht="25.5" customHeight="1">
      <c r="A27" s="610" t="s">
        <v>1307</v>
      </c>
      <c r="B27" s="898" t="s">
        <v>1169</v>
      </c>
      <c r="C27" s="1414" t="s">
        <v>454</v>
      </c>
      <c r="D27" s="946" t="s">
        <v>455</v>
      </c>
      <c r="E27" s="744">
        <v>0</v>
      </c>
      <c r="F27" s="747">
        <v>0</v>
      </c>
      <c r="G27" s="1418">
        <v>26829</v>
      </c>
      <c r="H27" s="1405"/>
      <c r="I27" s="1406"/>
    </row>
    <row r="28" spans="1:9" ht="25.5" customHeight="1">
      <c r="A28" s="610" t="s">
        <v>1308</v>
      </c>
      <c r="B28" s="898" t="s">
        <v>1171</v>
      </c>
      <c r="C28" s="1414" t="s">
        <v>456</v>
      </c>
      <c r="D28" s="946" t="s">
        <v>457</v>
      </c>
      <c r="E28" s="744">
        <v>0</v>
      </c>
      <c r="F28" s="747">
        <v>0</v>
      </c>
      <c r="G28" s="1418">
        <v>208</v>
      </c>
      <c r="H28" s="1405"/>
      <c r="I28" s="1406"/>
    </row>
    <row r="29" spans="1:9" ht="25.5" customHeight="1">
      <c r="A29" s="610" t="s">
        <v>1309</v>
      </c>
      <c r="B29" s="898" t="s">
        <v>1173</v>
      </c>
      <c r="C29" s="555" t="s">
        <v>458</v>
      </c>
      <c r="D29" s="981" t="s">
        <v>459</v>
      </c>
      <c r="E29" s="744">
        <v>0</v>
      </c>
      <c r="F29" s="747">
        <v>0</v>
      </c>
      <c r="G29" s="1418">
        <v>0</v>
      </c>
      <c r="H29" s="1405"/>
      <c r="I29" s="1406"/>
    </row>
    <row r="30" spans="1:9" ht="25.5" customHeight="1">
      <c r="A30" s="610" t="s">
        <v>1310</v>
      </c>
      <c r="B30" s="898" t="s">
        <v>1175</v>
      </c>
      <c r="C30" s="555" t="s">
        <v>460</v>
      </c>
      <c r="D30" s="946" t="s">
        <v>461</v>
      </c>
      <c r="E30" s="744">
        <v>0</v>
      </c>
      <c r="F30" s="747">
        <v>0</v>
      </c>
      <c r="G30" s="1418">
        <v>0</v>
      </c>
      <c r="H30" s="1405"/>
      <c r="I30" s="1406"/>
    </row>
    <row r="31" spans="1:9" ht="25.5" customHeight="1">
      <c r="A31" s="610" t="s">
        <v>1625</v>
      </c>
      <c r="B31" s="898" t="s">
        <v>1191</v>
      </c>
      <c r="C31" s="1416" t="s">
        <v>361</v>
      </c>
      <c r="D31" s="1408" t="s">
        <v>463</v>
      </c>
      <c r="E31" s="744">
        <f>SUM(E32:E35)</f>
        <v>0</v>
      </c>
      <c r="F31" s="747">
        <f t="shared" ref="F31:G31" si="3">SUM(F32:F35)</f>
        <v>0</v>
      </c>
      <c r="G31" s="1418">
        <f t="shared" si="3"/>
        <v>20610</v>
      </c>
      <c r="H31" s="1405"/>
      <c r="I31" s="1406"/>
    </row>
    <row r="32" spans="1:9" ht="25.5" customHeight="1">
      <c r="A32" s="610" t="s">
        <v>1626</v>
      </c>
      <c r="B32" s="898" t="s">
        <v>1192</v>
      </c>
      <c r="C32" s="1415" t="s">
        <v>454</v>
      </c>
      <c r="D32" s="946" t="s">
        <v>455</v>
      </c>
      <c r="E32" s="744">
        <v>0</v>
      </c>
      <c r="F32" s="747">
        <v>0</v>
      </c>
      <c r="G32" s="1418">
        <v>287</v>
      </c>
      <c r="H32" s="1405"/>
      <c r="I32" s="1406"/>
    </row>
    <row r="33" spans="1:9" ht="25.5" customHeight="1">
      <c r="A33" s="610" t="s">
        <v>1627</v>
      </c>
      <c r="B33" s="898" t="s">
        <v>1193</v>
      </c>
      <c r="C33" s="1415" t="s">
        <v>456</v>
      </c>
      <c r="D33" s="946" t="s">
        <v>457</v>
      </c>
      <c r="E33" s="744">
        <v>0</v>
      </c>
      <c r="F33" s="747">
        <v>0</v>
      </c>
      <c r="G33" s="1418">
        <v>20323</v>
      </c>
      <c r="H33" s="1405"/>
      <c r="I33" s="1406"/>
    </row>
    <row r="34" spans="1:9" ht="25.5" customHeight="1">
      <c r="A34" s="610" t="s">
        <v>1628</v>
      </c>
      <c r="B34" s="898" t="s">
        <v>1194</v>
      </c>
      <c r="C34" s="555" t="s">
        <v>458</v>
      </c>
      <c r="D34" s="981" t="s">
        <v>459</v>
      </c>
      <c r="E34" s="744">
        <v>0</v>
      </c>
      <c r="F34" s="747">
        <v>0</v>
      </c>
      <c r="G34" s="1418">
        <v>0</v>
      </c>
      <c r="H34" s="1405"/>
      <c r="I34" s="1406"/>
    </row>
    <row r="35" spans="1:9" ht="21.6">
      <c r="A35" s="610" t="s">
        <v>1662</v>
      </c>
      <c r="B35" s="898" t="s">
        <v>1195</v>
      </c>
      <c r="C35" s="555" t="s">
        <v>460</v>
      </c>
      <c r="D35" s="946" t="s">
        <v>461</v>
      </c>
      <c r="E35" s="744">
        <v>0</v>
      </c>
      <c r="F35" s="747">
        <v>0</v>
      </c>
      <c r="G35" s="1418">
        <v>0</v>
      </c>
      <c r="H35" s="1405"/>
      <c r="I35" s="1406"/>
    </row>
    <row r="36" spans="1:9" ht="21.6">
      <c r="A36" s="610" t="s">
        <v>1663</v>
      </c>
      <c r="B36" s="898" t="s">
        <v>1196</v>
      </c>
      <c r="C36" s="1416" t="s">
        <v>362</v>
      </c>
      <c r="D36" s="1408" t="s">
        <v>464</v>
      </c>
      <c r="E36" s="744">
        <f>SUM(E37:E40)</f>
        <v>0</v>
      </c>
      <c r="F36" s="747">
        <f t="shared" ref="F36:G36" si="4">SUM(F37:F40)</f>
        <v>0</v>
      </c>
      <c r="G36" s="1418">
        <f t="shared" si="4"/>
        <v>457446</v>
      </c>
      <c r="H36" s="1405"/>
      <c r="I36" s="1406"/>
    </row>
    <row r="37" spans="1:9" ht="21.6">
      <c r="A37" s="610" t="s">
        <v>1664</v>
      </c>
      <c r="B37" s="898" t="s">
        <v>1197</v>
      </c>
      <c r="C37" s="1415" t="s">
        <v>454</v>
      </c>
      <c r="D37" s="946" t="s">
        <v>455</v>
      </c>
      <c r="E37" s="744">
        <v>0</v>
      </c>
      <c r="F37" s="747">
        <v>0</v>
      </c>
      <c r="G37" s="1418">
        <v>371138</v>
      </c>
      <c r="H37" s="1405"/>
      <c r="I37" s="1406"/>
    </row>
    <row r="38" spans="1:9" ht="21.6">
      <c r="A38" s="610" t="s">
        <v>1665</v>
      </c>
      <c r="B38" s="898" t="s">
        <v>1198</v>
      </c>
      <c r="C38" s="1415" t="s">
        <v>456</v>
      </c>
      <c r="D38" s="946" t="s">
        <v>457</v>
      </c>
      <c r="E38" s="744">
        <v>0</v>
      </c>
      <c r="F38" s="747">
        <v>0</v>
      </c>
      <c r="G38" s="1418">
        <v>86308</v>
      </c>
      <c r="H38" s="1405"/>
      <c r="I38" s="1406"/>
    </row>
    <row r="39" spans="1:9" ht="30.75" customHeight="1">
      <c r="A39" s="610" t="s">
        <v>1678</v>
      </c>
      <c r="B39" s="898" t="s">
        <v>1199</v>
      </c>
      <c r="C39" s="1414" t="s">
        <v>458</v>
      </c>
      <c r="D39" s="981" t="s">
        <v>459</v>
      </c>
      <c r="E39" s="744">
        <v>0</v>
      </c>
      <c r="F39" s="747">
        <v>0</v>
      </c>
      <c r="G39" s="1418">
        <v>0</v>
      </c>
      <c r="H39" s="1405"/>
      <c r="I39" s="1406"/>
    </row>
    <row r="40" spans="1:9" ht="21.6">
      <c r="A40" s="610" t="s">
        <v>1679</v>
      </c>
      <c r="B40" s="898" t="s">
        <v>1200</v>
      </c>
      <c r="C40" s="555" t="s">
        <v>460</v>
      </c>
      <c r="D40" s="946" t="s">
        <v>461</v>
      </c>
      <c r="E40" s="744">
        <v>0</v>
      </c>
      <c r="F40" s="747">
        <v>0</v>
      </c>
      <c r="G40" s="1418">
        <v>0</v>
      </c>
      <c r="H40" s="1405"/>
      <c r="I40" s="1406"/>
    </row>
    <row r="41" spans="1:9" ht="21.6">
      <c r="A41" s="610" t="s">
        <v>1676</v>
      </c>
      <c r="B41" s="898" t="s">
        <v>1201</v>
      </c>
      <c r="C41" s="1416" t="s">
        <v>363</v>
      </c>
      <c r="D41" s="1408" t="s">
        <v>465</v>
      </c>
      <c r="E41" s="744">
        <f>SUM(E42:E45)</f>
        <v>0</v>
      </c>
      <c r="F41" s="747">
        <f t="shared" ref="F41:G41" si="5">SUM(F42:F45)</f>
        <v>0</v>
      </c>
      <c r="G41" s="1418">
        <f t="shared" si="5"/>
        <v>987707</v>
      </c>
      <c r="H41" s="1405"/>
      <c r="I41" s="1406"/>
    </row>
    <row r="42" spans="1:9" ht="27.75" customHeight="1">
      <c r="A42" s="610" t="s">
        <v>1673</v>
      </c>
      <c r="B42" s="898" t="s">
        <v>1202</v>
      </c>
      <c r="C42" s="1415" t="s">
        <v>454</v>
      </c>
      <c r="D42" s="946" t="s">
        <v>455</v>
      </c>
      <c r="E42" s="744">
        <v>0</v>
      </c>
      <c r="F42" s="747">
        <v>0</v>
      </c>
      <c r="G42" s="1418">
        <v>905811</v>
      </c>
      <c r="H42" s="1405"/>
      <c r="I42" s="1406"/>
    </row>
    <row r="43" spans="1:9" ht="27.75" customHeight="1">
      <c r="A43" s="610" t="s">
        <v>1674</v>
      </c>
      <c r="B43" s="898" t="s">
        <v>1203</v>
      </c>
      <c r="C43" s="1415" t="s">
        <v>456</v>
      </c>
      <c r="D43" s="946" t="s">
        <v>457</v>
      </c>
      <c r="E43" s="744">
        <v>0</v>
      </c>
      <c r="F43" s="747">
        <v>0</v>
      </c>
      <c r="G43" s="1418">
        <v>81896</v>
      </c>
      <c r="H43" s="1405"/>
      <c r="I43" s="1406"/>
    </row>
    <row r="44" spans="1:9" ht="27.75" customHeight="1">
      <c r="A44" s="610" t="s">
        <v>1675</v>
      </c>
      <c r="B44" s="898" t="s">
        <v>1204</v>
      </c>
      <c r="C44" s="1414" t="s">
        <v>458</v>
      </c>
      <c r="D44" s="981" t="s">
        <v>459</v>
      </c>
      <c r="E44" s="744">
        <v>0</v>
      </c>
      <c r="F44" s="747">
        <v>0</v>
      </c>
      <c r="G44" s="1418">
        <v>0</v>
      </c>
      <c r="H44" s="1405"/>
      <c r="I44" s="1406"/>
    </row>
    <row r="45" spans="1:9" ht="21.6">
      <c r="A45" s="610" t="s">
        <v>1694</v>
      </c>
      <c r="B45" s="898" t="s">
        <v>1205</v>
      </c>
      <c r="C45" s="555" t="s">
        <v>460</v>
      </c>
      <c r="D45" s="946" t="s">
        <v>461</v>
      </c>
      <c r="E45" s="744">
        <v>0</v>
      </c>
      <c r="F45" s="747">
        <v>0</v>
      </c>
      <c r="G45" s="1418">
        <v>0</v>
      </c>
      <c r="H45" s="1405"/>
      <c r="I45" s="1406"/>
    </row>
    <row r="46" spans="1:9" ht="21.6">
      <c r="A46" s="610" t="s">
        <v>1695</v>
      </c>
      <c r="B46" s="898" t="s">
        <v>1206</v>
      </c>
      <c r="C46" s="1416" t="s">
        <v>365</v>
      </c>
      <c r="D46" s="1408" t="s">
        <v>466</v>
      </c>
      <c r="E46" s="744">
        <f>SUM(E47:E50)</f>
        <v>0</v>
      </c>
      <c r="F46" s="747">
        <f t="shared" ref="F46:G46" si="6">SUM(F47:F50)</f>
        <v>0</v>
      </c>
      <c r="G46" s="1418">
        <f t="shared" si="6"/>
        <v>1843048</v>
      </c>
      <c r="H46" s="1405"/>
      <c r="I46" s="1406"/>
    </row>
    <row r="47" spans="1:9" ht="21.6">
      <c r="A47" s="610" t="s">
        <v>1696</v>
      </c>
      <c r="B47" s="898" t="s">
        <v>1207</v>
      </c>
      <c r="C47" s="1415" t="s">
        <v>454</v>
      </c>
      <c r="D47" s="946" t="s">
        <v>455</v>
      </c>
      <c r="E47" s="744">
        <v>0</v>
      </c>
      <c r="F47" s="747">
        <v>0</v>
      </c>
      <c r="G47" s="1418">
        <v>1283084</v>
      </c>
      <c r="H47" s="1405"/>
      <c r="I47" s="1406"/>
    </row>
    <row r="48" spans="1:9" ht="21.6">
      <c r="A48" s="610" t="s">
        <v>1697</v>
      </c>
      <c r="B48" s="898" t="s">
        <v>1208</v>
      </c>
      <c r="C48" s="1415" t="s">
        <v>456</v>
      </c>
      <c r="D48" s="946" t="s">
        <v>457</v>
      </c>
      <c r="E48" s="744">
        <v>0</v>
      </c>
      <c r="F48" s="747">
        <v>0</v>
      </c>
      <c r="G48" s="1418">
        <v>559964</v>
      </c>
      <c r="H48" s="1405"/>
      <c r="I48" s="1406"/>
    </row>
    <row r="49" spans="1:9" ht="31.2">
      <c r="A49" s="610" t="s">
        <v>1698</v>
      </c>
      <c r="B49" s="898" t="s">
        <v>1209</v>
      </c>
      <c r="C49" s="1414" t="s">
        <v>458</v>
      </c>
      <c r="D49" s="981" t="s">
        <v>459</v>
      </c>
      <c r="E49" s="744">
        <v>0</v>
      </c>
      <c r="F49" s="747">
        <v>0</v>
      </c>
      <c r="G49" s="1418">
        <v>0</v>
      </c>
      <c r="H49" s="1405"/>
      <c r="I49" s="1406"/>
    </row>
    <row r="50" spans="1:9" ht="21.6">
      <c r="A50" s="610" t="s">
        <v>1699</v>
      </c>
      <c r="B50" s="898" t="s">
        <v>1390</v>
      </c>
      <c r="C50" s="555" t="s">
        <v>460</v>
      </c>
      <c r="D50" s="946" t="s">
        <v>461</v>
      </c>
      <c r="E50" s="744">
        <v>0</v>
      </c>
      <c r="F50" s="747">
        <v>0</v>
      </c>
      <c r="G50" s="1418">
        <v>0</v>
      </c>
      <c r="H50" s="1405"/>
      <c r="I50" s="1406"/>
    </row>
    <row r="51" spans="1:9" ht="23.25" customHeight="1">
      <c r="A51" s="610" t="s">
        <v>1700</v>
      </c>
      <c r="B51" s="898" t="s">
        <v>1391</v>
      </c>
      <c r="C51" s="349" t="s">
        <v>167</v>
      </c>
      <c r="D51" s="906" t="s">
        <v>467</v>
      </c>
      <c r="E51" s="743">
        <f>SUM(E52:E56)</f>
        <v>0</v>
      </c>
      <c r="F51" s="745">
        <f t="shared" ref="F51:G51" si="7">SUM(F52:F56)</f>
        <v>0</v>
      </c>
      <c r="G51" s="1417">
        <f t="shared" si="7"/>
        <v>0</v>
      </c>
      <c r="H51" s="1405"/>
      <c r="I51" s="746"/>
    </row>
    <row r="52" spans="1:9" ht="20.399999999999999">
      <c r="A52" s="610" t="s">
        <v>1702</v>
      </c>
      <c r="B52" s="898" t="s">
        <v>1392</v>
      </c>
      <c r="C52" s="348" t="s">
        <v>468</v>
      </c>
      <c r="D52" s="1408" t="s">
        <v>469</v>
      </c>
      <c r="E52" s="744">
        <v>0</v>
      </c>
      <c r="F52" s="747">
        <v>0</v>
      </c>
      <c r="G52" s="1418">
        <v>0</v>
      </c>
      <c r="H52" s="1405"/>
      <c r="I52" s="1406"/>
    </row>
    <row r="53" spans="1:9" ht="20.399999999999999">
      <c r="A53" s="610" t="s">
        <v>1703</v>
      </c>
      <c r="B53" s="898" t="s">
        <v>1393</v>
      </c>
      <c r="C53" s="348" t="s">
        <v>470</v>
      </c>
      <c r="D53" s="946" t="s">
        <v>471</v>
      </c>
      <c r="E53" s="748">
        <v>0</v>
      </c>
      <c r="F53" s="749">
        <v>0</v>
      </c>
      <c r="G53" s="1419">
        <v>0</v>
      </c>
      <c r="H53" s="1405"/>
      <c r="I53" s="1406"/>
    </row>
    <row r="54" spans="1:9" ht="12.75" customHeight="1">
      <c r="A54" s="610" t="s">
        <v>1705</v>
      </c>
      <c r="B54" s="898" t="s">
        <v>1413</v>
      </c>
      <c r="C54" s="348" t="s">
        <v>472</v>
      </c>
      <c r="D54" s="946" t="s">
        <v>473</v>
      </c>
      <c r="E54" s="748">
        <v>0</v>
      </c>
      <c r="F54" s="749">
        <v>0</v>
      </c>
      <c r="G54" s="1419">
        <v>0</v>
      </c>
      <c r="H54" s="1405"/>
      <c r="I54" s="1406"/>
    </row>
    <row r="55" spans="1:9" ht="20.399999999999999">
      <c r="A55" s="610" t="s">
        <v>1707</v>
      </c>
      <c r="B55" s="898" t="s">
        <v>1414</v>
      </c>
      <c r="C55" s="348" t="s">
        <v>474</v>
      </c>
      <c r="D55" s="981" t="s">
        <v>475</v>
      </c>
      <c r="E55" s="748">
        <v>0</v>
      </c>
      <c r="F55" s="749">
        <v>0</v>
      </c>
      <c r="G55" s="1419">
        <v>0</v>
      </c>
      <c r="H55" s="1405"/>
      <c r="I55" s="1406"/>
    </row>
    <row r="56" spans="1:9" ht="20.399999999999999">
      <c r="A56" s="610" t="s">
        <v>1708</v>
      </c>
      <c r="B56" s="898" t="s">
        <v>1415</v>
      </c>
      <c r="C56" s="348" t="s">
        <v>476</v>
      </c>
      <c r="D56" s="981" t="s">
        <v>477</v>
      </c>
      <c r="E56" s="744">
        <f>E57+E58</f>
        <v>0</v>
      </c>
      <c r="F56" s="747">
        <f t="shared" ref="F56:G56" si="8">F57+F58</f>
        <v>0</v>
      </c>
      <c r="G56" s="1418">
        <f t="shared" si="8"/>
        <v>0</v>
      </c>
      <c r="H56" s="1405"/>
      <c r="I56" s="1406"/>
    </row>
    <row r="57" spans="1:9" ht="20.399999999999999">
      <c r="A57" s="610" t="s">
        <v>1709</v>
      </c>
      <c r="B57" s="898" t="s">
        <v>1416</v>
      </c>
      <c r="C57" s="556" t="s">
        <v>478</v>
      </c>
      <c r="D57" s="946" t="s">
        <v>479</v>
      </c>
      <c r="E57" s="744">
        <v>0</v>
      </c>
      <c r="F57" s="747">
        <v>0</v>
      </c>
      <c r="G57" s="1418">
        <v>0</v>
      </c>
      <c r="H57" s="1405"/>
      <c r="I57" s="1406"/>
    </row>
    <row r="58" spans="1:9" ht="12.75" customHeight="1">
      <c r="A58" s="610" t="s">
        <v>1713</v>
      </c>
      <c r="B58" s="898" t="s">
        <v>1420</v>
      </c>
      <c r="C58" s="556" t="s">
        <v>480</v>
      </c>
      <c r="D58" s="946"/>
      <c r="E58" s="744">
        <v>0</v>
      </c>
      <c r="F58" s="747">
        <v>0</v>
      </c>
      <c r="G58" s="1418">
        <v>0</v>
      </c>
      <c r="H58" s="1405"/>
      <c r="I58" s="1406"/>
    </row>
    <row r="59" spans="1:9" ht="21">
      <c r="A59" s="610" t="s">
        <v>1715</v>
      </c>
      <c r="B59" s="898" t="s">
        <v>1422</v>
      </c>
      <c r="C59" s="557" t="s">
        <v>481</v>
      </c>
      <c r="D59" s="906" t="s">
        <v>39</v>
      </c>
      <c r="E59" s="743"/>
      <c r="F59" s="745"/>
      <c r="G59" s="1417"/>
      <c r="H59" s="1405"/>
      <c r="I59" s="746"/>
    </row>
    <row r="60" spans="1:9" ht="20.399999999999999">
      <c r="A60" s="610" t="s">
        <v>1723</v>
      </c>
      <c r="B60" s="898" t="s">
        <v>1466</v>
      </c>
      <c r="C60" s="348" t="s">
        <v>1094</v>
      </c>
      <c r="D60" s="1409" t="s">
        <v>1095</v>
      </c>
      <c r="E60" s="750"/>
      <c r="F60" s="750"/>
      <c r="G60" s="1420">
        <v>0</v>
      </c>
      <c r="H60" s="750"/>
      <c r="I60" s="750"/>
    </row>
    <row r="61" spans="1:9" ht="22.5" customHeight="1">
      <c r="A61" s="610" t="s">
        <v>1716</v>
      </c>
      <c r="B61" s="898" t="s">
        <v>1423</v>
      </c>
      <c r="C61" s="552" t="s">
        <v>482</v>
      </c>
      <c r="D61" s="960"/>
      <c r="E61" s="751">
        <f>E16+E17+E20+E51+E59</f>
        <v>0</v>
      </c>
      <c r="F61" s="752">
        <f>F20+F51+F59</f>
        <v>0</v>
      </c>
      <c r="G61" s="1421">
        <f>G20+G51+G59</f>
        <v>3335848</v>
      </c>
      <c r="H61" s="752">
        <f>H16</f>
        <v>0</v>
      </c>
      <c r="I61" s="753">
        <f>I20+I51+I59</f>
        <v>0</v>
      </c>
    </row>
    <row r="63" spans="1:9">
      <c r="B63" s="104"/>
      <c r="D63" s="1103"/>
      <c r="E63" s="146"/>
      <c r="F63" s="147"/>
      <c r="G63" s="147"/>
      <c r="H63" s="148"/>
      <c r="I63" s="147"/>
    </row>
  </sheetData>
  <mergeCells count="4">
    <mergeCell ref="I12:I13"/>
    <mergeCell ref="E12:H12"/>
    <mergeCell ref="B6:C6"/>
    <mergeCell ref="B8:E8"/>
  </mergeCells>
  <printOptions horizontalCentered="1"/>
  <pageMargins left="0.23622047244094491" right="0.23622047244094491" top="0.35433070866141736" bottom="0.15748031496062992" header="0" footer="0"/>
  <pageSetup paperSize="9" scale="59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1" manualBreakCount="1">
    <brk id="62" min="1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9"/>
  <dimension ref="A1:F18"/>
  <sheetViews>
    <sheetView showGridLines="0" view="pageBreakPreview" zoomScale="80" zoomScaleNormal="100" zoomScaleSheetLayoutView="80" workbookViewId="0">
      <selection activeCell="I18" sqref="I18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5.33203125" style="1" customWidth="1"/>
    <col min="4" max="4" width="39.6640625" style="1" customWidth="1"/>
    <col min="5" max="6" width="21.6640625" style="1" customWidth="1"/>
    <col min="7" max="16384" width="9.109375" style="1"/>
  </cols>
  <sheetData>
    <row r="1" spans="1:6" s="658" customFormat="1">
      <c r="A1" s="610" t="s">
        <v>774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3.4">
      <c r="B3" s="277" t="s">
        <v>112</v>
      </c>
      <c r="C3" s="672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615" t="s">
        <v>439</v>
      </c>
      <c r="C6" s="1616"/>
    </row>
    <row r="7" spans="1:6" s="613" customFormat="1" ht="10.199999999999999">
      <c r="A7" s="610">
        <v>5</v>
      </c>
      <c r="E7" s="613" t="s">
        <v>1545</v>
      </c>
      <c r="F7" s="613" t="s">
        <v>1546</v>
      </c>
    </row>
    <row r="8" spans="1:6">
      <c r="B8" s="1706" t="s">
        <v>483</v>
      </c>
      <c r="C8" s="1616"/>
    </row>
    <row r="9" spans="1:6">
      <c r="B9" s="311"/>
    </row>
    <row r="10" spans="1:6">
      <c r="B10" s="311"/>
    </row>
    <row r="11" spans="1:6">
      <c r="B11" s="311"/>
      <c r="C11" s="26"/>
    </row>
    <row r="12" spans="1:6">
      <c r="B12" s="13"/>
      <c r="C12" s="85"/>
      <c r="D12" s="138"/>
      <c r="E12" s="1707" t="s">
        <v>122</v>
      </c>
      <c r="F12" s="1708"/>
    </row>
    <row r="13" spans="1:6" ht="52.8">
      <c r="B13" s="14"/>
      <c r="C13" s="1709"/>
      <c r="D13" s="139"/>
      <c r="E13" s="303" t="s">
        <v>443</v>
      </c>
      <c r="F13" s="303" t="s">
        <v>484</v>
      </c>
    </row>
    <row r="14" spans="1:6" ht="52.8">
      <c r="B14" s="14"/>
      <c r="C14" s="1709"/>
      <c r="D14" s="139" t="s">
        <v>87</v>
      </c>
      <c r="E14" s="339" t="s">
        <v>447</v>
      </c>
      <c r="F14" s="339" t="s">
        <v>171</v>
      </c>
    </row>
    <row r="15" spans="1:6">
      <c r="B15" s="15"/>
      <c r="C15" s="140"/>
      <c r="D15" s="141"/>
      <c r="E15" s="453" t="s">
        <v>1111</v>
      </c>
      <c r="F15" s="453" t="s">
        <v>1112</v>
      </c>
    </row>
    <row r="16" spans="1:6" ht="39.6">
      <c r="A16" s="610" t="s">
        <v>1288</v>
      </c>
      <c r="B16" s="453" t="s">
        <v>1111</v>
      </c>
      <c r="C16" s="549" t="s">
        <v>166</v>
      </c>
      <c r="D16" s="550" t="s">
        <v>485</v>
      </c>
      <c r="E16" s="754"/>
      <c r="F16" s="754"/>
    </row>
    <row r="17" spans="1:6">
      <c r="A17" s="610" t="s">
        <v>1289</v>
      </c>
      <c r="B17" s="453" t="s">
        <v>1112</v>
      </c>
      <c r="C17" s="551" t="s">
        <v>167</v>
      </c>
      <c r="D17" s="399" t="s">
        <v>38</v>
      </c>
      <c r="E17" s="755"/>
      <c r="F17" s="755"/>
    </row>
    <row r="18" spans="1:6" ht="26.4">
      <c r="A18" s="610" t="s">
        <v>1290</v>
      </c>
      <c r="B18" s="453" t="s">
        <v>1113</v>
      </c>
      <c r="C18" s="552" t="s">
        <v>486</v>
      </c>
      <c r="D18" s="373" t="s">
        <v>487</v>
      </c>
      <c r="E18" s="756">
        <f>E16+E17</f>
        <v>0</v>
      </c>
      <c r="F18" s="756">
        <f>F16+F17</f>
        <v>0</v>
      </c>
    </row>
  </sheetData>
  <mergeCells count="4">
    <mergeCell ref="E12:F12"/>
    <mergeCell ref="C13:C14"/>
    <mergeCell ref="B6:C6"/>
    <mergeCell ref="B8:C8"/>
  </mergeCells>
  <pageMargins left="0.7" right="0.7" top="0.75" bottom="0.75" header="0.3" footer="0.3"/>
  <pageSetup paperSize="9" scale="61" orientation="portrait" horizontalDpi="300" verticalDpi="300" r:id="rId1"/>
  <headerFooter>
    <oddHeader>&amp;C&amp;"Calibri"&amp;10&amp;K000000Internal&amp;1#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pageSetUpPr fitToPage="1"/>
  </sheetPr>
  <dimension ref="A1:P39"/>
  <sheetViews>
    <sheetView showGridLines="0" view="pageBreakPreview" topLeftCell="A10" zoomScale="70" zoomScaleNormal="100" zoomScaleSheetLayoutView="70" workbookViewId="0">
      <selection activeCell="E16" sqref="E16:G16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2.6640625" style="1" customWidth="1"/>
    <col min="4" max="4" width="15.44140625" style="896" customWidth="1"/>
    <col min="5" max="5" width="25.44140625" style="3" customWidth="1"/>
    <col min="6" max="6" width="19.6640625" style="1" customWidth="1"/>
    <col min="7" max="7" width="16" style="1" customWidth="1"/>
    <col min="8" max="8" width="14.5546875" style="1" customWidth="1"/>
    <col min="9" max="10" width="19.6640625" style="1" customWidth="1"/>
    <col min="11" max="11" width="14.109375" style="1" customWidth="1"/>
    <col min="12" max="12" width="12" style="1" customWidth="1"/>
    <col min="13" max="13" width="13.44140625" style="1" customWidth="1"/>
    <col min="14" max="14" width="8.6640625" style="1" customWidth="1"/>
    <col min="15" max="16" width="12.6640625" style="1" customWidth="1"/>
    <col min="17" max="16384" width="9.109375" style="1"/>
  </cols>
  <sheetData>
    <row r="1" spans="1:16" s="658" customFormat="1">
      <c r="A1" s="610" t="s">
        <v>1756</v>
      </c>
      <c r="B1" s="653" t="s">
        <v>1544</v>
      </c>
      <c r="C1" s="654"/>
      <c r="D1" s="881"/>
      <c r="E1" s="665"/>
    </row>
    <row r="2" spans="1:16"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6" ht="25.2">
      <c r="B3" s="277" t="s">
        <v>112</v>
      </c>
      <c r="C3" s="1309" t="str">
        <f>Index!C3</f>
        <v>30.09.2022</v>
      </c>
      <c r="D3" s="885"/>
    </row>
    <row r="4" spans="1:16" ht="23.4">
      <c r="B4" s="277" t="s">
        <v>113</v>
      </c>
      <c r="C4" s="674" t="s">
        <v>1783</v>
      </c>
    </row>
    <row r="5" spans="1:16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16" ht="32.25" customHeight="1">
      <c r="B6" s="1615" t="s">
        <v>902</v>
      </c>
      <c r="C6" s="1616"/>
      <c r="D6" s="1616"/>
      <c r="E6" s="1616"/>
      <c r="F6" s="1616"/>
      <c r="G6" s="1616"/>
    </row>
    <row r="7" spans="1:16" s="613" customFormat="1" ht="10.199999999999999">
      <c r="A7" s="610">
        <v>5</v>
      </c>
      <c r="B7" s="632"/>
      <c r="D7" s="1422"/>
      <c r="E7" s="634" t="s">
        <v>1545</v>
      </c>
      <c r="F7" s="613" t="s">
        <v>1546</v>
      </c>
      <c r="G7" s="613" t="s">
        <v>1547</v>
      </c>
      <c r="H7" s="613" t="s">
        <v>1764</v>
      </c>
      <c r="I7" s="613" t="s">
        <v>1548</v>
      </c>
      <c r="J7" s="613" t="s">
        <v>1549</v>
      </c>
      <c r="K7" s="613" t="s">
        <v>1550</v>
      </c>
      <c r="L7" s="613" t="s">
        <v>1765</v>
      </c>
      <c r="M7" s="613" t="s">
        <v>1565</v>
      </c>
      <c r="N7" s="613" t="s">
        <v>1566</v>
      </c>
      <c r="O7" s="613" t="s">
        <v>1567</v>
      </c>
      <c r="P7" s="613" t="s">
        <v>1568</v>
      </c>
    </row>
    <row r="8" spans="1:16" ht="17.399999999999999">
      <c r="B8" s="1710" t="s">
        <v>908</v>
      </c>
      <c r="C8" s="1711"/>
      <c r="D8" s="1711"/>
      <c r="E8" s="1711"/>
      <c r="F8" s="1711"/>
      <c r="G8" s="1711"/>
      <c r="H8" s="132"/>
      <c r="I8" s="132"/>
      <c r="J8" s="132"/>
    </row>
    <row r="9" spans="1:16" ht="5.25" customHeight="1">
      <c r="B9" s="315"/>
      <c r="C9" s="317"/>
      <c r="D9" s="1423"/>
      <c r="E9" s="317"/>
      <c r="F9" s="317"/>
      <c r="G9" s="317"/>
      <c r="H9" s="132"/>
      <c r="I9" s="132"/>
      <c r="J9" s="132"/>
    </row>
    <row r="10" spans="1:16" ht="5.25" customHeight="1">
      <c r="B10" s="315"/>
      <c r="C10" s="317"/>
      <c r="D10" s="1423"/>
      <c r="E10" s="317"/>
      <c r="F10" s="317"/>
      <c r="G10" s="317"/>
      <c r="H10" s="132"/>
      <c r="I10" s="132"/>
      <c r="J10" s="132"/>
    </row>
    <row r="11" spans="1:16" ht="5.25" customHeight="1">
      <c r="B11" s="132"/>
      <c r="C11" s="133"/>
      <c r="D11" s="1424"/>
      <c r="E11" s="132"/>
      <c r="F11" s="132"/>
      <c r="G11" s="132"/>
      <c r="H11" s="132"/>
      <c r="I11" s="132"/>
      <c r="J11" s="132"/>
    </row>
    <row r="12" spans="1:16" ht="36" customHeight="1">
      <c r="B12" s="134"/>
      <c r="C12" s="1712"/>
      <c r="D12" s="1425"/>
      <c r="E12" s="1644" t="s">
        <v>1312</v>
      </c>
      <c r="F12" s="1714"/>
      <c r="G12" s="1714"/>
      <c r="H12" s="1715"/>
      <c r="I12" s="1644" t="s">
        <v>1313</v>
      </c>
      <c r="J12" s="1714"/>
      <c r="K12" s="1714"/>
      <c r="L12" s="1715"/>
      <c r="M12" s="1644" t="s">
        <v>909</v>
      </c>
      <c r="N12" s="1646"/>
      <c r="O12" s="1645" t="s">
        <v>910</v>
      </c>
      <c r="P12" s="1646"/>
    </row>
    <row r="13" spans="1:16" ht="124.5" customHeight="1">
      <c r="B13" s="135"/>
      <c r="C13" s="1713"/>
      <c r="D13" s="893" t="s">
        <v>87</v>
      </c>
      <c r="E13" s="51" t="s">
        <v>911</v>
      </c>
      <c r="F13" s="51" t="s">
        <v>912</v>
      </c>
      <c r="G13" s="51" t="s">
        <v>913</v>
      </c>
      <c r="H13" s="303" t="s">
        <v>1761</v>
      </c>
      <c r="I13" s="51" t="s">
        <v>911</v>
      </c>
      <c r="J13" s="51" t="s">
        <v>912</v>
      </c>
      <c r="K13" s="51" t="s">
        <v>913</v>
      </c>
      <c r="L13" s="303" t="s">
        <v>1761</v>
      </c>
      <c r="M13" s="276" t="s">
        <v>488</v>
      </c>
      <c r="N13" s="276" t="s">
        <v>173</v>
      </c>
      <c r="O13" s="276" t="s">
        <v>488</v>
      </c>
      <c r="P13" s="276" t="s">
        <v>914</v>
      </c>
    </row>
    <row r="14" spans="1:16" s="896" customFormat="1" ht="43.2">
      <c r="A14" s="890"/>
      <c r="B14" s="1452"/>
      <c r="C14" s="1453"/>
      <c r="D14" s="1426"/>
      <c r="E14" s="969" t="s">
        <v>489</v>
      </c>
      <c r="F14" s="969" t="s">
        <v>489</v>
      </c>
      <c r="G14" s="969" t="s">
        <v>489</v>
      </c>
      <c r="H14" s="1454" t="s">
        <v>1762</v>
      </c>
      <c r="I14" s="969" t="s">
        <v>490</v>
      </c>
      <c r="J14" s="969" t="s">
        <v>491</v>
      </c>
      <c r="K14" s="969" t="s">
        <v>492</v>
      </c>
      <c r="L14" s="1454" t="s">
        <v>1762</v>
      </c>
      <c r="M14" s="969" t="s">
        <v>493</v>
      </c>
      <c r="N14" s="969" t="s">
        <v>494</v>
      </c>
      <c r="O14" s="969" t="s">
        <v>495</v>
      </c>
      <c r="P14" s="969" t="s">
        <v>496</v>
      </c>
    </row>
    <row r="15" spans="1:16" s="1460" customFormat="1" ht="27" customHeight="1">
      <c r="A15" s="1457"/>
      <c r="B15" s="1458"/>
      <c r="C15" s="1455"/>
      <c r="D15" s="1456"/>
      <c r="E15" s="1459" t="s">
        <v>1111</v>
      </c>
      <c r="F15" s="1459" t="s">
        <v>1112</v>
      </c>
      <c r="G15" s="1459" t="s">
        <v>1113</v>
      </c>
      <c r="H15" s="1459" t="s">
        <v>1487</v>
      </c>
      <c r="I15" s="1459" t="s">
        <v>1114</v>
      </c>
      <c r="J15" s="1459" t="s">
        <v>1115</v>
      </c>
      <c r="K15" s="1459" t="s">
        <v>1120</v>
      </c>
      <c r="L15" s="1459" t="s">
        <v>1763</v>
      </c>
      <c r="M15" s="1459" t="s">
        <v>1166</v>
      </c>
      <c r="N15" s="1459" t="s">
        <v>1168</v>
      </c>
      <c r="O15" s="1459" t="s">
        <v>1169</v>
      </c>
      <c r="P15" s="1459" t="s">
        <v>1171</v>
      </c>
    </row>
    <row r="16" spans="1:16" ht="28.5" customHeight="1">
      <c r="A16" s="610" t="s">
        <v>1288</v>
      </c>
      <c r="B16" s="1443" t="s">
        <v>1111</v>
      </c>
      <c r="C16" s="1445" t="s">
        <v>107</v>
      </c>
      <c r="D16" s="1347" t="s">
        <v>88</v>
      </c>
      <c r="E16" s="1429">
        <f t="shared" ref="E16:N16" si="0">SUM(E18:E23)</f>
        <v>230458</v>
      </c>
      <c r="F16" s="1430">
        <f t="shared" si="0"/>
        <v>11370</v>
      </c>
      <c r="G16" s="1430">
        <f t="shared" si="0"/>
        <v>814</v>
      </c>
      <c r="H16" s="1431">
        <f t="shared" si="0"/>
        <v>0</v>
      </c>
      <c r="I16" s="1429">
        <f t="shared" si="0"/>
        <v>3081</v>
      </c>
      <c r="J16" s="1430">
        <f t="shared" si="0"/>
        <v>337</v>
      </c>
      <c r="K16" s="1430">
        <f t="shared" si="0"/>
        <v>800</v>
      </c>
      <c r="L16" s="730">
        <f t="shared" si="0"/>
        <v>0</v>
      </c>
      <c r="M16" s="709">
        <f t="shared" si="0"/>
        <v>0</v>
      </c>
      <c r="N16" s="730">
        <f t="shared" si="0"/>
        <v>0</v>
      </c>
      <c r="O16" s="709"/>
      <c r="P16" s="861"/>
    </row>
    <row r="17" spans="1:16" ht="22.95" customHeight="1">
      <c r="A17" s="610" t="s">
        <v>1620</v>
      </c>
      <c r="B17" s="1444" t="s">
        <v>1463</v>
      </c>
      <c r="C17" s="1446" t="s">
        <v>497</v>
      </c>
      <c r="D17" s="1093" t="s">
        <v>915</v>
      </c>
      <c r="E17" s="1432">
        <v>0</v>
      </c>
      <c r="F17" s="1433">
        <v>0</v>
      </c>
      <c r="G17" s="1434">
        <v>814</v>
      </c>
      <c r="H17" s="1435">
        <v>0</v>
      </c>
      <c r="I17" s="1432">
        <v>0</v>
      </c>
      <c r="J17" s="1433">
        <v>0</v>
      </c>
      <c r="K17" s="1434">
        <v>800</v>
      </c>
      <c r="L17" s="715">
        <v>0</v>
      </c>
      <c r="M17" s="728">
        <v>0</v>
      </c>
      <c r="N17" s="715">
        <v>0</v>
      </c>
      <c r="O17" s="728">
        <v>0</v>
      </c>
      <c r="P17" s="715">
        <v>0</v>
      </c>
    </row>
    <row r="18" spans="1:16" ht="22.95" customHeight="1">
      <c r="A18" s="610" t="s">
        <v>1290</v>
      </c>
      <c r="B18" s="1444" t="s">
        <v>1113</v>
      </c>
      <c r="C18" s="1447" t="s">
        <v>358</v>
      </c>
      <c r="D18" s="1093" t="s">
        <v>359</v>
      </c>
      <c r="E18" s="1432">
        <v>0</v>
      </c>
      <c r="F18" s="1433">
        <v>0</v>
      </c>
      <c r="G18" s="1434">
        <v>0</v>
      </c>
      <c r="H18" s="1435">
        <v>0</v>
      </c>
      <c r="I18" s="1432">
        <v>0</v>
      </c>
      <c r="J18" s="1433">
        <v>0</v>
      </c>
      <c r="K18" s="1434">
        <v>0</v>
      </c>
      <c r="L18" s="715">
        <v>0</v>
      </c>
      <c r="M18" s="728">
        <v>0</v>
      </c>
      <c r="N18" s="715">
        <v>0</v>
      </c>
      <c r="O18" s="862"/>
      <c r="P18" s="863"/>
    </row>
    <row r="19" spans="1:16" ht="23.4" customHeight="1">
      <c r="A19" s="610" t="s">
        <v>1291</v>
      </c>
      <c r="B19" s="1444" t="s">
        <v>1114</v>
      </c>
      <c r="C19" s="1447" t="s">
        <v>85</v>
      </c>
      <c r="D19" s="1093" t="s">
        <v>360</v>
      </c>
      <c r="E19" s="1432">
        <v>295</v>
      </c>
      <c r="F19" s="1433">
        <v>0</v>
      </c>
      <c r="G19" s="1434">
        <v>0</v>
      </c>
      <c r="H19" s="1435">
        <v>0</v>
      </c>
      <c r="I19" s="1432">
        <v>7</v>
      </c>
      <c r="J19" s="1433">
        <v>0</v>
      </c>
      <c r="K19" s="1434">
        <v>0</v>
      </c>
      <c r="L19" s="715">
        <v>0</v>
      </c>
      <c r="M19" s="728">
        <v>0</v>
      </c>
      <c r="N19" s="715">
        <v>0</v>
      </c>
      <c r="O19" s="862"/>
      <c r="P19" s="863"/>
    </row>
    <row r="20" spans="1:16" ht="24" customHeight="1">
      <c r="A20" s="610" t="s">
        <v>1292</v>
      </c>
      <c r="B20" s="1444" t="s">
        <v>1115</v>
      </c>
      <c r="C20" s="1447" t="s">
        <v>361</v>
      </c>
      <c r="D20" s="1093" t="s">
        <v>353</v>
      </c>
      <c r="E20" s="1432">
        <v>40</v>
      </c>
      <c r="F20" s="1433">
        <v>0</v>
      </c>
      <c r="G20" s="1434">
        <v>0</v>
      </c>
      <c r="H20" s="1435">
        <v>0</v>
      </c>
      <c r="I20" s="1432">
        <v>1</v>
      </c>
      <c r="J20" s="1433">
        <v>0</v>
      </c>
      <c r="K20" s="1434">
        <v>0</v>
      </c>
      <c r="L20" s="715">
        <v>0</v>
      </c>
      <c r="M20" s="728">
        <v>0</v>
      </c>
      <c r="N20" s="715">
        <v>0</v>
      </c>
      <c r="O20" s="862"/>
      <c r="P20" s="863"/>
    </row>
    <row r="21" spans="1:16" ht="24" customHeight="1">
      <c r="A21" s="610" t="s">
        <v>1293</v>
      </c>
      <c r="B21" s="1444" t="s">
        <v>1120</v>
      </c>
      <c r="C21" s="1447" t="s">
        <v>362</v>
      </c>
      <c r="D21" s="1093" t="s">
        <v>355</v>
      </c>
      <c r="E21" s="1432">
        <v>7835</v>
      </c>
      <c r="F21" s="1433">
        <v>66</v>
      </c>
      <c r="G21" s="1434">
        <v>0</v>
      </c>
      <c r="H21" s="1435">
        <v>0</v>
      </c>
      <c r="I21" s="1432">
        <v>218</v>
      </c>
      <c r="J21" s="1433">
        <v>1</v>
      </c>
      <c r="K21" s="1434">
        <v>0</v>
      </c>
      <c r="L21" s="715">
        <v>0</v>
      </c>
      <c r="M21" s="728">
        <v>0</v>
      </c>
      <c r="N21" s="715">
        <v>0</v>
      </c>
      <c r="O21" s="862"/>
      <c r="P21" s="863"/>
    </row>
    <row r="22" spans="1:16" ht="22.8">
      <c r="A22" s="610" t="s">
        <v>1294</v>
      </c>
      <c r="B22" s="1444" t="s">
        <v>1122</v>
      </c>
      <c r="C22" s="1366" t="s">
        <v>363</v>
      </c>
      <c r="D22" s="1093" t="s">
        <v>357</v>
      </c>
      <c r="E22" s="1432">
        <v>172840</v>
      </c>
      <c r="F22" s="1433">
        <v>8202</v>
      </c>
      <c r="G22" s="1434">
        <v>278</v>
      </c>
      <c r="H22" s="1435">
        <v>0</v>
      </c>
      <c r="I22" s="1432">
        <v>2638</v>
      </c>
      <c r="J22" s="1433">
        <v>299</v>
      </c>
      <c r="K22" s="1434">
        <v>274</v>
      </c>
      <c r="L22" s="715">
        <v>0</v>
      </c>
      <c r="M22" s="728">
        <v>0</v>
      </c>
      <c r="N22" s="715">
        <v>0</v>
      </c>
      <c r="O22" s="862"/>
      <c r="P22" s="863"/>
    </row>
    <row r="23" spans="1:16" ht="25.95" customHeight="1">
      <c r="A23" s="610" t="s">
        <v>1295</v>
      </c>
      <c r="B23" s="1444" t="s">
        <v>1124</v>
      </c>
      <c r="C23" s="1447" t="s">
        <v>365</v>
      </c>
      <c r="D23" s="1093" t="s">
        <v>366</v>
      </c>
      <c r="E23" s="1439">
        <v>49448</v>
      </c>
      <c r="F23" s="1440">
        <v>3102</v>
      </c>
      <c r="G23" s="1441">
        <v>536</v>
      </c>
      <c r="H23" s="1442">
        <v>0</v>
      </c>
      <c r="I23" s="1439">
        <v>217</v>
      </c>
      <c r="J23" s="1440">
        <v>37</v>
      </c>
      <c r="K23" s="1440">
        <v>526</v>
      </c>
      <c r="L23" s="718">
        <v>0</v>
      </c>
      <c r="M23" s="757">
        <v>0</v>
      </c>
      <c r="N23" s="718">
        <v>0</v>
      </c>
      <c r="O23" s="862"/>
      <c r="P23" s="863"/>
    </row>
    <row r="24" spans="1:16" ht="46.5" customHeight="1">
      <c r="A24" s="610" t="s">
        <v>1304</v>
      </c>
      <c r="B24" s="1444" t="s">
        <v>1164</v>
      </c>
      <c r="C24" s="1448" t="s">
        <v>498</v>
      </c>
      <c r="D24" s="933" t="s">
        <v>499</v>
      </c>
      <c r="E24" s="1436">
        <f t="shared" ref="E24:N24" si="1">SUM(E26:E31)</f>
        <v>40653</v>
      </c>
      <c r="F24" s="1437">
        <f t="shared" si="1"/>
        <v>2325</v>
      </c>
      <c r="G24" s="1437">
        <f t="shared" si="1"/>
        <v>1002</v>
      </c>
      <c r="H24" s="1438">
        <f t="shared" si="1"/>
        <v>0</v>
      </c>
      <c r="I24" s="1436">
        <f t="shared" si="1"/>
        <v>475</v>
      </c>
      <c r="J24" s="1437">
        <f t="shared" si="1"/>
        <v>12</v>
      </c>
      <c r="K24" s="1437">
        <f t="shared" si="1"/>
        <v>540</v>
      </c>
      <c r="L24" s="759">
        <f t="shared" si="1"/>
        <v>0</v>
      </c>
      <c r="M24" s="758">
        <f t="shared" si="1"/>
        <v>0</v>
      </c>
      <c r="N24" s="759">
        <f t="shared" si="1"/>
        <v>0</v>
      </c>
      <c r="O24" s="731"/>
      <c r="P24" s="864"/>
    </row>
    <row r="25" spans="1:16" ht="22.8">
      <c r="A25" s="610" t="s">
        <v>1656</v>
      </c>
      <c r="B25" s="1444" t="s">
        <v>1467</v>
      </c>
      <c r="C25" s="1446" t="s">
        <v>497</v>
      </c>
      <c r="D25" s="1093" t="s">
        <v>500</v>
      </c>
      <c r="E25" s="1432">
        <v>0</v>
      </c>
      <c r="F25" s="1433">
        <v>0</v>
      </c>
      <c r="G25" s="1434">
        <v>1002</v>
      </c>
      <c r="H25" s="1435">
        <v>0</v>
      </c>
      <c r="I25" s="1432">
        <v>0</v>
      </c>
      <c r="J25" s="1433">
        <v>0</v>
      </c>
      <c r="K25" s="1434">
        <v>540</v>
      </c>
      <c r="L25" s="715">
        <v>0</v>
      </c>
      <c r="M25" s="728">
        <v>0</v>
      </c>
      <c r="N25" s="715">
        <v>0</v>
      </c>
      <c r="O25" s="728">
        <v>0</v>
      </c>
      <c r="P25" s="715">
        <v>0</v>
      </c>
    </row>
    <row r="26" spans="1:16" ht="22.8">
      <c r="A26" s="610" t="s">
        <v>1306</v>
      </c>
      <c r="B26" s="1444" t="s">
        <v>1168</v>
      </c>
      <c r="C26" s="1447" t="s">
        <v>358</v>
      </c>
      <c r="D26" s="1093" t="s">
        <v>359</v>
      </c>
      <c r="E26" s="1432">
        <v>0</v>
      </c>
      <c r="F26" s="1433">
        <v>0</v>
      </c>
      <c r="G26" s="1434">
        <v>0</v>
      </c>
      <c r="H26" s="1435">
        <v>0</v>
      </c>
      <c r="I26" s="1432">
        <v>0</v>
      </c>
      <c r="J26" s="1433">
        <v>0</v>
      </c>
      <c r="K26" s="1434">
        <v>0</v>
      </c>
      <c r="L26" s="715">
        <v>0</v>
      </c>
      <c r="M26" s="728">
        <v>0</v>
      </c>
      <c r="N26" s="715">
        <v>0</v>
      </c>
      <c r="O26" s="862"/>
      <c r="P26" s="863"/>
    </row>
    <row r="27" spans="1:16" ht="22.8">
      <c r="A27" s="610" t="s">
        <v>1307</v>
      </c>
      <c r="B27" s="1444" t="s">
        <v>1169</v>
      </c>
      <c r="C27" s="1447" t="s">
        <v>85</v>
      </c>
      <c r="D27" s="1093" t="s">
        <v>360</v>
      </c>
      <c r="E27" s="1432">
        <v>0</v>
      </c>
      <c r="F27" s="1433">
        <v>0</v>
      </c>
      <c r="G27" s="1434">
        <v>0</v>
      </c>
      <c r="H27" s="1435">
        <v>0</v>
      </c>
      <c r="I27" s="1432">
        <v>0</v>
      </c>
      <c r="J27" s="1433">
        <v>0</v>
      </c>
      <c r="K27" s="1434">
        <v>0</v>
      </c>
      <c r="L27" s="715">
        <v>0</v>
      </c>
      <c r="M27" s="728">
        <v>0</v>
      </c>
      <c r="N27" s="715">
        <v>0</v>
      </c>
      <c r="O27" s="862"/>
      <c r="P27" s="863"/>
    </row>
    <row r="28" spans="1:16" ht="22.8">
      <c r="A28" s="610" t="s">
        <v>1308</v>
      </c>
      <c r="B28" s="1444" t="s">
        <v>1171</v>
      </c>
      <c r="C28" s="1447" t="s">
        <v>361</v>
      </c>
      <c r="D28" s="1093" t="s">
        <v>353</v>
      </c>
      <c r="E28" s="1432">
        <v>13</v>
      </c>
      <c r="F28" s="1433">
        <v>0</v>
      </c>
      <c r="G28" s="1434">
        <v>0</v>
      </c>
      <c r="H28" s="1435">
        <v>0</v>
      </c>
      <c r="I28" s="1432">
        <v>0</v>
      </c>
      <c r="J28" s="1433">
        <v>0</v>
      </c>
      <c r="K28" s="1434">
        <v>0</v>
      </c>
      <c r="L28" s="715">
        <v>0</v>
      </c>
      <c r="M28" s="728">
        <v>0</v>
      </c>
      <c r="N28" s="715">
        <v>0</v>
      </c>
      <c r="O28" s="862"/>
      <c r="P28" s="863"/>
    </row>
    <row r="29" spans="1:16" ht="22.8">
      <c r="A29" s="610" t="s">
        <v>1309</v>
      </c>
      <c r="B29" s="1444" t="s">
        <v>1173</v>
      </c>
      <c r="C29" s="1447" t="s">
        <v>362</v>
      </c>
      <c r="D29" s="1093" t="s">
        <v>355</v>
      </c>
      <c r="E29" s="1432">
        <v>2383</v>
      </c>
      <c r="F29" s="1433">
        <v>0</v>
      </c>
      <c r="G29" s="1434">
        <v>10</v>
      </c>
      <c r="H29" s="1435">
        <v>0</v>
      </c>
      <c r="I29" s="1432">
        <v>0</v>
      </c>
      <c r="J29" s="1433">
        <v>0</v>
      </c>
      <c r="K29" s="1434">
        <v>0</v>
      </c>
      <c r="L29" s="715">
        <v>0</v>
      </c>
      <c r="M29" s="728">
        <v>0</v>
      </c>
      <c r="N29" s="715">
        <v>0</v>
      </c>
      <c r="O29" s="862"/>
      <c r="P29" s="863"/>
    </row>
    <row r="30" spans="1:16" ht="22.8">
      <c r="A30" s="610" t="s">
        <v>1310</v>
      </c>
      <c r="B30" s="1444" t="s">
        <v>1175</v>
      </c>
      <c r="C30" s="1366" t="s">
        <v>363</v>
      </c>
      <c r="D30" s="1093" t="s">
        <v>357</v>
      </c>
      <c r="E30" s="1432">
        <v>38180</v>
      </c>
      <c r="F30" s="1433">
        <v>2325</v>
      </c>
      <c r="G30" s="1434">
        <v>992</v>
      </c>
      <c r="H30" s="1435">
        <v>0</v>
      </c>
      <c r="I30" s="1432">
        <v>475</v>
      </c>
      <c r="J30" s="1433">
        <v>12</v>
      </c>
      <c r="K30" s="1434">
        <v>540</v>
      </c>
      <c r="L30" s="715">
        <v>0</v>
      </c>
      <c r="M30" s="728">
        <v>0</v>
      </c>
      <c r="N30" s="715">
        <v>0</v>
      </c>
      <c r="O30" s="862"/>
      <c r="P30" s="863"/>
    </row>
    <row r="31" spans="1:16" ht="22.8">
      <c r="A31" s="610" t="s">
        <v>1625</v>
      </c>
      <c r="B31" s="1444" t="s">
        <v>1191</v>
      </c>
      <c r="C31" s="1447" t="s">
        <v>365</v>
      </c>
      <c r="D31" s="1093" t="s">
        <v>366</v>
      </c>
      <c r="E31" s="1432">
        <v>77</v>
      </c>
      <c r="F31" s="1433">
        <v>0</v>
      </c>
      <c r="G31" s="1434">
        <v>0</v>
      </c>
      <c r="H31" s="1435">
        <v>0</v>
      </c>
      <c r="I31" s="1432">
        <v>0</v>
      </c>
      <c r="J31" s="1433">
        <v>0</v>
      </c>
      <c r="K31" s="1434">
        <v>0</v>
      </c>
      <c r="L31" s="715">
        <v>0</v>
      </c>
      <c r="M31" s="728">
        <v>0</v>
      </c>
      <c r="N31" s="715">
        <v>0</v>
      </c>
      <c r="O31" s="862"/>
      <c r="P31" s="863"/>
    </row>
    <row r="32" spans="1:16" ht="28.8">
      <c r="A32" s="610" t="s">
        <v>1626</v>
      </c>
      <c r="B32" s="1444" t="s">
        <v>1192</v>
      </c>
      <c r="C32" s="1448" t="s">
        <v>843</v>
      </c>
      <c r="D32" s="933" t="s">
        <v>501</v>
      </c>
      <c r="E32" s="1436">
        <f t="shared" ref="E32:N32" si="2">SUM(E34:E39)</f>
        <v>2707</v>
      </c>
      <c r="F32" s="1437">
        <f t="shared" si="2"/>
        <v>0</v>
      </c>
      <c r="G32" s="1437">
        <f t="shared" si="2"/>
        <v>0</v>
      </c>
      <c r="H32" s="1438">
        <f t="shared" si="2"/>
        <v>0</v>
      </c>
      <c r="I32" s="1436">
        <f t="shared" si="2"/>
        <v>12</v>
      </c>
      <c r="J32" s="1437">
        <f t="shared" si="2"/>
        <v>0</v>
      </c>
      <c r="K32" s="1437">
        <f t="shared" si="2"/>
        <v>0</v>
      </c>
      <c r="L32" s="759">
        <f t="shared" si="2"/>
        <v>0</v>
      </c>
      <c r="M32" s="758">
        <f t="shared" si="2"/>
        <v>0</v>
      </c>
      <c r="N32" s="759">
        <f t="shared" si="2"/>
        <v>0</v>
      </c>
      <c r="O32" s="731"/>
      <c r="P32" s="864"/>
    </row>
    <row r="33" spans="1:16" ht="22.8">
      <c r="A33" s="610" t="s">
        <v>1642</v>
      </c>
      <c r="B33" s="1444" t="s">
        <v>1387</v>
      </c>
      <c r="C33" s="1366" t="s">
        <v>497</v>
      </c>
      <c r="D33" s="1093" t="s">
        <v>500</v>
      </c>
      <c r="E33" s="1432">
        <v>0</v>
      </c>
      <c r="F33" s="1433">
        <v>0</v>
      </c>
      <c r="G33" s="1434">
        <v>0</v>
      </c>
      <c r="H33" s="1435">
        <v>0</v>
      </c>
      <c r="I33" s="1432">
        <v>0</v>
      </c>
      <c r="J33" s="1433">
        <v>0</v>
      </c>
      <c r="K33" s="1434">
        <v>0</v>
      </c>
      <c r="L33" s="715">
        <v>0</v>
      </c>
      <c r="M33" s="728">
        <v>0</v>
      </c>
      <c r="N33" s="715">
        <v>0</v>
      </c>
      <c r="O33" s="728">
        <v>0</v>
      </c>
      <c r="P33" s="715">
        <v>0</v>
      </c>
    </row>
    <row r="34" spans="1:16" ht="22.8">
      <c r="A34" s="610" t="s">
        <v>1628</v>
      </c>
      <c r="B34" s="1444" t="s">
        <v>1194</v>
      </c>
      <c r="C34" s="1447" t="s">
        <v>358</v>
      </c>
      <c r="D34" s="1093" t="s">
        <v>359</v>
      </c>
      <c r="E34" s="1432">
        <v>0</v>
      </c>
      <c r="F34" s="1433">
        <v>0</v>
      </c>
      <c r="G34" s="1434">
        <v>0</v>
      </c>
      <c r="H34" s="1435">
        <v>0</v>
      </c>
      <c r="I34" s="1432">
        <v>0</v>
      </c>
      <c r="J34" s="1433">
        <v>0</v>
      </c>
      <c r="K34" s="1434">
        <v>0</v>
      </c>
      <c r="L34" s="715">
        <v>0</v>
      </c>
      <c r="M34" s="728">
        <v>0</v>
      </c>
      <c r="N34" s="715">
        <v>0</v>
      </c>
      <c r="O34" s="862"/>
      <c r="P34" s="863"/>
    </row>
    <row r="35" spans="1:16" ht="22.8">
      <c r="A35" s="610" t="s">
        <v>1662</v>
      </c>
      <c r="B35" s="1444" t="s">
        <v>1195</v>
      </c>
      <c r="C35" s="1447" t="s">
        <v>85</v>
      </c>
      <c r="D35" s="1093" t="s">
        <v>360</v>
      </c>
      <c r="E35" s="1432">
        <v>0</v>
      </c>
      <c r="F35" s="1433">
        <v>0</v>
      </c>
      <c r="G35" s="1434">
        <v>0</v>
      </c>
      <c r="H35" s="1435">
        <v>0</v>
      </c>
      <c r="I35" s="1432">
        <v>0</v>
      </c>
      <c r="J35" s="1433">
        <v>0</v>
      </c>
      <c r="K35" s="1434">
        <v>0</v>
      </c>
      <c r="L35" s="715">
        <v>0</v>
      </c>
      <c r="M35" s="728">
        <v>0</v>
      </c>
      <c r="N35" s="715">
        <v>0</v>
      </c>
      <c r="O35" s="862"/>
      <c r="P35" s="863"/>
    </row>
    <row r="36" spans="1:16" ht="22.8">
      <c r="A36" s="610" t="s">
        <v>1663</v>
      </c>
      <c r="B36" s="1444" t="s">
        <v>1196</v>
      </c>
      <c r="C36" s="1447" t="s">
        <v>361</v>
      </c>
      <c r="D36" s="1093" t="s">
        <v>353</v>
      </c>
      <c r="E36" s="1432">
        <v>0</v>
      </c>
      <c r="F36" s="1433">
        <v>0</v>
      </c>
      <c r="G36" s="1434">
        <v>0</v>
      </c>
      <c r="H36" s="1435">
        <v>0</v>
      </c>
      <c r="I36" s="1432">
        <v>0</v>
      </c>
      <c r="J36" s="1433">
        <v>0</v>
      </c>
      <c r="K36" s="1434">
        <v>0</v>
      </c>
      <c r="L36" s="715">
        <v>0</v>
      </c>
      <c r="M36" s="728">
        <v>0</v>
      </c>
      <c r="N36" s="715">
        <v>0</v>
      </c>
      <c r="O36" s="862"/>
      <c r="P36" s="863"/>
    </row>
    <row r="37" spans="1:16" ht="22.8">
      <c r="A37" s="610" t="s">
        <v>1664</v>
      </c>
      <c r="B37" s="1444" t="s">
        <v>1197</v>
      </c>
      <c r="C37" s="1449" t="s">
        <v>362</v>
      </c>
      <c r="D37" s="1427" t="s">
        <v>355</v>
      </c>
      <c r="E37" s="1432">
        <v>0</v>
      </c>
      <c r="F37" s="1433">
        <v>0</v>
      </c>
      <c r="G37" s="1434">
        <v>0</v>
      </c>
      <c r="H37" s="1435">
        <v>0</v>
      </c>
      <c r="I37" s="1432">
        <v>0</v>
      </c>
      <c r="J37" s="1433">
        <v>0</v>
      </c>
      <c r="K37" s="1434">
        <v>0</v>
      </c>
      <c r="L37" s="715">
        <v>0</v>
      </c>
      <c r="M37" s="728">
        <v>0</v>
      </c>
      <c r="N37" s="715">
        <v>0</v>
      </c>
      <c r="O37" s="862"/>
      <c r="P37" s="863"/>
    </row>
    <row r="38" spans="1:16" ht="22.8">
      <c r="A38" s="610" t="s">
        <v>1665</v>
      </c>
      <c r="B38" s="1444" t="s">
        <v>1198</v>
      </c>
      <c r="C38" s="1450" t="s">
        <v>363</v>
      </c>
      <c r="D38" s="1427" t="s">
        <v>357</v>
      </c>
      <c r="E38" s="1432">
        <v>2707</v>
      </c>
      <c r="F38" s="1433">
        <v>0</v>
      </c>
      <c r="G38" s="1434">
        <v>0</v>
      </c>
      <c r="H38" s="1435">
        <v>0</v>
      </c>
      <c r="I38" s="1432">
        <v>12</v>
      </c>
      <c r="J38" s="1433">
        <v>0</v>
      </c>
      <c r="K38" s="1434">
        <v>0</v>
      </c>
      <c r="L38" s="715">
        <v>0</v>
      </c>
      <c r="M38" s="728">
        <v>0</v>
      </c>
      <c r="N38" s="715">
        <v>0</v>
      </c>
      <c r="O38" s="862"/>
      <c r="P38" s="863"/>
    </row>
    <row r="39" spans="1:16" ht="22.8">
      <c r="A39" s="610" t="s">
        <v>1678</v>
      </c>
      <c r="B39" s="1444" t="s">
        <v>1199</v>
      </c>
      <c r="C39" s="1451" t="s">
        <v>365</v>
      </c>
      <c r="D39" s="1428" t="s">
        <v>366</v>
      </c>
      <c r="E39" s="1439">
        <v>0</v>
      </c>
      <c r="F39" s="1440">
        <v>0</v>
      </c>
      <c r="G39" s="1441">
        <v>0</v>
      </c>
      <c r="H39" s="1442">
        <v>0</v>
      </c>
      <c r="I39" s="1439">
        <v>0</v>
      </c>
      <c r="J39" s="1440">
        <v>0</v>
      </c>
      <c r="K39" s="1441">
        <v>0</v>
      </c>
      <c r="L39" s="721">
        <v>0</v>
      </c>
      <c r="M39" s="729">
        <v>0</v>
      </c>
      <c r="N39" s="721">
        <v>0</v>
      </c>
      <c r="O39" s="865"/>
      <c r="P39" s="866"/>
    </row>
  </sheetData>
  <mergeCells count="7">
    <mergeCell ref="O12:P12"/>
    <mergeCell ref="B6:G6"/>
    <mergeCell ref="B8:G8"/>
    <mergeCell ref="M12:N12"/>
    <mergeCell ref="C12:C13"/>
    <mergeCell ref="E12:H12"/>
    <mergeCell ref="I12:L12"/>
  </mergeCells>
  <printOptions horizontalCentered="1"/>
  <pageMargins left="3.937007874015748E-2" right="3.937007874015748E-2" top="0.55118110236220474" bottom="0.15748031496062992" header="0" footer="0"/>
  <pageSetup paperSize="9" scale="57" orientation="landscape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F35"/>
  <sheetViews>
    <sheetView showGridLines="0" view="pageBreakPreview" topLeftCell="A2" zoomScale="80" zoomScaleNormal="100" zoomScaleSheetLayoutView="80" workbookViewId="0">
      <selection activeCell="E28" sqref="E28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2.6640625" style="1" customWidth="1"/>
    <col min="4" max="4" width="23.33203125" style="896" customWidth="1"/>
    <col min="5" max="5" width="25.44140625" style="1" customWidth="1"/>
    <col min="6" max="6" width="19.6640625" style="1" customWidth="1"/>
    <col min="7" max="16384" width="9.109375" style="1"/>
  </cols>
  <sheetData>
    <row r="1" spans="1:6" s="658" customFormat="1">
      <c r="A1" s="610" t="s">
        <v>775</v>
      </c>
      <c r="B1" s="653" t="s">
        <v>1544</v>
      </c>
      <c r="C1" s="654"/>
      <c r="D1" s="881"/>
    </row>
    <row r="2" spans="1:6"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6" ht="25.2">
      <c r="B3" s="277" t="s">
        <v>112</v>
      </c>
      <c r="C3" s="1309" t="str">
        <f>Index!C3</f>
        <v>30.09.2022</v>
      </c>
      <c r="D3" s="885"/>
    </row>
    <row r="4" spans="1:6" ht="23.4">
      <c r="B4" s="277" t="s">
        <v>113</v>
      </c>
      <c r="C4" s="674" t="s">
        <v>1783</v>
      </c>
    </row>
    <row r="5" spans="1:6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6" ht="32.25" customHeight="1">
      <c r="B6" s="1615" t="s">
        <v>902</v>
      </c>
      <c r="C6" s="1616"/>
      <c r="D6" s="1616"/>
      <c r="E6" s="1616"/>
      <c r="F6" s="1616"/>
    </row>
    <row r="7" spans="1:6" s="613" customFormat="1" ht="10.199999999999999">
      <c r="A7" s="610">
        <v>5</v>
      </c>
      <c r="D7" s="920"/>
      <c r="E7" s="613" t="s">
        <v>1545</v>
      </c>
      <c r="F7" s="613" t="s">
        <v>1546</v>
      </c>
    </row>
    <row r="8" spans="1:6" ht="17.399999999999999">
      <c r="B8" s="1664" t="s">
        <v>903</v>
      </c>
      <c r="C8" s="1665"/>
      <c r="D8" s="1665"/>
      <c r="E8" s="1665"/>
      <c r="F8" s="1665"/>
    </row>
    <row r="9" spans="1:6">
      <c r="B9" s="311"/>
      <c r="C9" s="77"/>
      <c r="D9" s="1471"/>
      <c r="E9" s="77"/>
      <c r="F9" s="77"/>
    </row>
    <row r="10" spans="1:6">
      <c r="B10" s="311"/>
      <c r="C10" s="77"/>
      <c r="D10" s="1471"/>
      <c r="E10" s="77"/>
      <c r="F10" s="77"/>
    </row>
    <row r="11" spans="1:6">
      <c r="B11" s="129"/>
      <c r="E11" s="3"/>
    </row>
    <row r="12" spans="1:6" ht="39.6">
      <c r="B12" s="334"/>
      <c r="C12" s="1716"/>
      <c r="D12" s="1690" t="s">
        <v>502</v>
      </c>
      <c r="E12" s="303" t="s">
        <v>503</v>
      </c>
      <c r="F12" s="303" t="s">
        <v>488</v>
      </c>
    </row>
    <row r="13" spans="1:6" ht="52.8">
      <c r="B13" s="130"/>
      <c r="C13" s="1717"/>
      <c r="D13" s="1691"/>
      <c r="E13" s="339" t="s">
        <v>904</v>
      </c>
      <c r="F13" s="339" t="s">
        <v>905</v>
      </c>
    </row>
    <row r="14" spans="1:6">
      <c r="B14" s="335"/>
      <c r="C14" s="131"/>
      <c r="D14" s="1692"/>
      <c r="E14" s="542" t="s">
        <v>1111</v>
      </c>
      <c r="F14" s="542" t="s">
        <v>1112</v>
      </c>
    </row>
    <row r="15" spans="1:6" ht="21.6">
      <c r="A15" s="610" t="s">
        <v>1288</v>
      </c>
      <c r="B15" s="898" t="s">
        <v>1111</v>
      </c>
      <c r="C15" s="374" t="s">
        <v>906</v>
      </c>
      <c r="D15" s="1472" t="s">
        <v>907</v>
      </c>
      <c r="E15" s="867"/>
      <c r="F15" s="760">
        <f>F16+F17+F18+F19+F20+F21</f>
        <v>0</v>
      </c>
    </row>
    <row r="16" spans="1:6" ht="20.399999999999999">
      <c r="A16" s="610" t="s">
        <v>1289</v>
      </c>
      <c r="B16" s="898" t="s">
        <v>1112</v>
      </c>
      <c r="C16" s="543" t="s">
        <v>358</v>
      </c>
      <c r="D16" s="1093" t="s">
        <v>359</v>
      </c>
      <c r="E16" s="868"/>
      <c r="F16" s="761">
        <v>0</v>
      </c>
    </row>
    <row r="17" spans="1:6" ht="20.399999999999999">
      <c r="A17" s="610" t="s">
        <v>1290</v>
      </c>
      <c r="B17" s="898" t="s">
        <v>1113</v>
      </c>
      <c r="C17" s="544" t="s">
        <v>85</v>
      </c>
      <c r="D17" s="1093" t="s">
        <v>360</v>
      </c>
      <c r="E17" s="868"/>
      <c r="F17" s="761">
        <v>0</v>
      </c>
    </row>
    <row r="18" spans="1:6" ht="20.399999999999999">
      <c r="A18" s="610" t="s">
        <v>1291</v>
      </c>
      <c r="B18" s="898" t="s">
        <v>1114</v>
      </c>
      <c r="C18" s="543" t="s">
        <v>361</v>
      </c>
      <c r="D18" s="1093" t="s">
        <v>353</v>
      </c>
      <c r="E18" s="868"/>
      <c r="F18" s="761">
        <v>0</v>
      </c>
    </row>
    <row r="19" spans="1:6" ht="20.399999999999999">
      <c r="A19" s="610" t="s">
        <v>1292</v>
      </c>
      <c r="B19" s="898" t="s">
        <v>1115</v>
      </c>
      <c r="C19" s="543" t="s">
        <v>362</v>
      </c>
      <c r="D19" s="1093" t="s">
        <v>355</v>
      </c>
      <c r="E19" s="868"/>
      <c r="F19" s="761">
        <v>0</v>
      </c>
    </row>
    <row r="20" spans="1:6" ht="20.399999999999999">
      <c r="A20" s="610" t="s">
        <v>1293</v>
      </c>
      <c r="B20" s="898" t="s">
        <v>1120</v>
      </c>
      <c r="C20" s="543" t="s">
        <v>363</v>
      </c>
      <c r="D20" s="1093" t="s">
        <v>357</v>
      </c>
      <c r="E20" s="868"/>
      <c r="F20" s="761">
        <v>0</v>
      </c>
    </row>
    <row r="21" spans="1:6" ht="20.399999999999999">
      <c r="A21" s="610" t="s">
        <v>1294</v>
      </c>
      <c r="B21" s="898" t="s">
        <v>1122</v>
      </c>
      <c r="C21" s="545" t="s">
        <v>365</v>
      </c>
      <c r="D21" s="1473" t="s">
        <v>366</v>
      </c>
      <c r="E21" s="868"/>
      <c r="F21" s="761">
        <v>0</v>
      </c>
    </row>
    <row r="22" spans="1:6" ht="28.8">
      <c r="A22" s="610" t="s">
        <v>1295</v>
      </c>
      <c r="B22" s="898" t="s">
        <v>1124</v>
      </c>
      <c r="C22" s="911" t="s">
        <v>504</v>
      </c>
      <c r="D22" s="1474" t="s">
        <v>505</v>
      </c>
      <c r="E22" s="1461">
        <f>E23+E24+E25+E26+E27+E28</f>
        <v>35760</v>
      </c>
      <c r="F22" s="1462"/>
    </row>
    <row r="23" spans="1:6" ht="22.8">
      <c r="A23" s="610" t="s">
        <v>1304</v>
      </c>
      <c r="B23" s="898" t="s">
        <v>1164</v>
      </c>
      <c r="C23" s="1468" t="s">
        <v>358</v>
      </c>
      <c r="D23" s="1093" t="s">
        <v>359</v>
      </c>
      <c r="E23" s="982">
        <v>0</v>
      </c>
      <c r="F23" s="1462"/>
    </row>
    <row r="24" spans="1:6" ht="22.8">
      <c r="A24" s="610" t="s">
        <v>1305</v>
      </c>
      <c r="B24" s="898" t="s">
        <v>1166</v>
      </c>
      <c r="C24" s="1469" t="s">
        <v>85</v>
      </c>
      <c r="D24" s="1093" t="s">
        <v>360</v>
      </c>
      <c r="E24" s="982">
        <v>219</v>
      </c>
      <c r="F24" s="1462"/>
    </row>
    <row r="25" spans="1:6" ht="22.8">
      <c r="A25" s="610" t="s">
        <v>1306</v>
      </c>
      <c r="B25" s="898" t="s">
        <v>1168</v>
      </c>
      <c r="C25" s="1468" t="s">
        <v>361</v>
      </c>
      <c r="D25" s="1093" t="s">
        <v>353</v>
      </c>
      <c r="E25" s="982">
        <v>1580</v>
      </c>
      <c r="F25" s="1462"/>
    </row>
    <row r="26" spans="1:6" ht="22.8">
      <c r="A26" s="610" t="s">
        <v>1307</v>
      </c>
      <c r="B26" s="898" t="s">
        <v>1169</v>
      </c>
      <c r="C26" s="1468" t="s">
        <v>362</v>
      </c>
      <c r="D26" s="1093" t="s">
        <v>355</v>
      </c>
      <c r="E26" s="982">
        <v>0</v>
      </c>
      <c r="F26" s="1462"/>
    </row>
    <row r="27" spans="1:6" ht="22.8">
      <c r="A27" s="610" t="s">
        <v>1308</v>
      </c>
      <c r="B27" s="898" t="s">
        <v>1171</v>
      </c>
      <c r="C27" s="985" t="s">
        <v>363</v>
      </c>
      <c r="D27" s="1093" t="s">
        <v>357</v>
      </c>
      <c r="E27" s="982">
        <v>27150</v>
      </c>
      <c r="F27" s="1462"/>
    </row>
    <row r="28" spans="1:6" ht="22.8">
      <c r="A28" s="610" t="s">
        <v>1309</v>
      </c>
      <c r="B28" s="898" t="s">
        <v>1173</v>
      </c>
      <c r="C28" s="1468" t="s">
        <v>365</v>
      </c>
      <c r="D28" s="1473" t="s">
        <v>366</v>
      </c>
      <c r="E28" s="982">
        <v>6811</v>
      </c>
      <c r="F28" s="1462"/>
    </row>
    <row r="29" spans="1:6" ht="22.8">
      <c r="A29" s="610" t="s">
        <v>1310</v>
      </c>
      <c r="B29" s="898" t="s">
        <v>1175</v>
      </c>
      <c r="C29" s="911" t="s">
        <v>506</v>
      </c>
      <c r="D29" s="1475" t="s">
        <v>507</v>
      </c>
      <c r="E29" s="1463"/>
      <c r="F29" s="1464">
        <f>F30+F31+F32+F33+F34+F35</f>
        <v>6718</v>
      </c>
    </row>
    <row r="30" spans="1:6" ht="22.8">
      <c r="A30" s="610" t="s">
        <v>1625</v>
      </c>
      <c r="B30" s="898" t="s">
        <v>1191</v>
      </c>
      <c r="C30" s="1468" t="s">
        <v>358</v>
      </c>
      <c r="D30" s="1093" t="s">
        <v>359</v>
      </c>
      <c r="E30" s="1463"/>
      <c r="F30" s="1465">
        <v>0</v>
      </c>
    </row>
    <row r="31" spans="1:6" ht="22.8">
      <c r="A31" s="610" t="s">
        <v>1626</v>
      </c>
      <c r="B31" s="898" t="s">
        <v>1192</v>
      </c>
      <c r="C31" s="1469" t="s">
        <v>85</v>
      </c>
      <c r="D31" s="1093" t="s">
        <v>360</v>
      </c>
      <c r="E31" s="1463"/>
      <c r="F31" s="1465">
        <v>0</v>
      </c>
    </row>
    <row r="32" spans="1:6" ht="22.8">
      <c r="A32" s="610" t="s">
        <v>1627</v>
      </c>
      <c r="B32" s="898" t="s">
        <v>1193</v>
      </c>
      <c r="C32" s="1468" t="s">
        <v>361</v>
      </c>
      <c r="D32" s="1093" t="s">
        <v>353</v>
      </c>
      <c r="E32" s="1463"/>
      <c r="F32" s="1465">
        <v>0</v>
      </c>
    </row>
    <row r="33" spans="1:6" ht="22.8">
      <c r="A33" s="610" t="s">
        <v>1628</v>
      </c>
      <c r="B33" s="898" t="s">
        <v>1194</v>
      </c>
      <c r="C33" s="1468" t="s">
        <v>362</v>
      </c>
      <c r="D33" s="1093" t="s">
        <v>355</v>
      </c>
      <c r="E33" s="1463"/>
      <c r="F33" s="1465">
        <v>0</v>
      </c>
    </row>
    <row r="34" spans="1:6" ht="22.8">
      <c r="A34" s="610" t="s">
        <v>1662</v>
      </c>
      <c r="B34" s="898" t="s">
        <v>1195</v>
      </c>
      <c r="C34" s="984" t="s">
        <v>363</v>
      </c>
      <c r="D34" s="1093" t="s">
        <v>357</v>
      </c>
      <c r="E34" s="1463"/>
      <c r="F34" s="1465">
        <v>6718</v>
      </c>
    </row>
    <row r="35" spans="1:6" ht="22.8">
      <c r="A35" s="610" t="s">
        <v>1663</v>
      </c>
      <c r="B35" s="898" t="s">
        <v>1196</v>
      </c>
      <c r="C35" s="1470" t="s">
        <v>365</v>
      </c>
      <c r="D35" s="1476" t="s">
        <v>366</v>
      </c>
      <c r="E35" s="1466"/>
      <c r="F35" s="1467">
        <v>0</v>
      </c>
    </row>
  </sheetData>
  <mergeCells count="4">
    <mergeCell ref="C12:C13"/>
    <mergeCell ref="D12:D14"/>
    <mergeCell ref="B6:F6"/>
    <mergeCell ref="B8:F8"/>
  </mergeCells>
  <pageMargins left="0.70866141732283472" right="0.11811023622047245" top="0.74803149606299213" bottom="0.35433070866141736" header="0.31496062992125984" footer="0"/>
  <pageSetup paperSize="9" scale="58" orientation="portrait" horizontalDpi="300" verticalDpi="300" r:id="rId1"/>
  <headerFooter>
    <oddHeader>&amp;C&amp;"Calibri"&amp;10&amp;K000000Internal&amp;1#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52"/>
  <sheetViews>
    <sheetView showGridLines="0" tabSelected="1" topLeftCell="A39" zoomScaleNormal="100" zoomScaleSheetLayoutView="80" workbookViewId="0">
      <selection activeCell="C43" sqref="C43"/>
    </sheetView>
  </sheetViews>
  <sheetFormatPr defaultColWidth="9.109375" defaultRowHeight="13.2"/>
  <cols>
    <col min="1" max="1" width="2.6640625" style="610" customWidth="1"/>
    <col min="2" max="2" width="12.33203125" style="5" customWidth="1"/>
    <col min="3" max="3" width="60.33203125" style="1" customWidth="1"/>
    <col min="4" max="4" width="7.5546875" style="888" customWidth="1"/>
    <col min="5" max="5" width="9.33203125" style="3" customWidth="1"/>
    <col min="6" max="6" width="19" style="4" customWidth="1"/>
    <col min="7" max="16384" width="9.109375" style="1"/>
  </cols>
  <sheetData>
    <row r="1" spans="1:6" s="613" customFormat="1" ht="11.4">
      <c r="A1" s="610" t="s">
        <v>768</v>
      </c>
      <c r="B1" s="702" t="s">
        <v>1544</v>
      </c>
      <c r="C1" s="656"/>
      <c r="D1" s="881"/>
      <c r="E1" s="634"/>
      <c r="F1" s="647"/>
    </row>
    <row r="2" spans="1:6" s="222" customFormat="1" ht="11.4">
      <c r="A2" s="610"/>
      <c r="B2" s="277" t="s">
        <v>111</v>
      </c>
      <c r="C2" s="882" t="s">
        <v>1781</v>
      </c>
      <c r="D2" s="883" t="s">
        <v>1782</v>
      </c>
      <c r="E2" s="232"/>
      <c r="F2" s="233"/>
    </row>
    <row r="3" spans="1:6" s="222" customFormat="1" ht="24.6">
      <c r="A3" s="610"/>
      <c r="B3" s="277" t="s">
        <v>112</v>
      </c>
      <c r="C3" s="884" t="s">
        <v>1823</v>
      </c>
      <c r="D3" s="885"/>
      <c r="E3" s="232"/>
      <c r="F3" s="233"/>
    </row>
    <row r="4" spans="1:6" s="222" customFormat="1" ht="23.4">
      <c r="A4" s="610"/>
      <c r="B4" s="277" t="s">
        <v>113</v>
      </c>
      <c r="C4" s="674" t="s">
        <v>1783</v>
      </c>
      <c r="D4" s="885"/>
      <c r="E4" s="232"/>
      <c r="F4" s="233"/>
    </row>
    <row r="5" spans="1: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823</v>
      </c>
      <c r="F5" s="226"/>
    </row>
    <row r="6" spans="1:6" ht="32.25" customHeight="1">
      <c r="B6" s="1615" t="s">
        <v>119</v>
      </c>
      <c r="C6" s="1616"/>
      <c r="D6" s="1616"/>
      <c r="E6" s="1616"/>
    </row>
    <row r="7" spans="1:6" s="613" customFormat="1" ht="10.199999999999999">
      <c r="A7" s="610">
        <v>6</v>
      </c>
      <c r="B7" s="647"/>
      <c r="D7" s="887"/>
      <c r="E7" s="634"/>
      <c r="F7" s="647" t="s">
        <v>1545</v>
      </c>
    </row>
    <row r="8" spans="1:6" ht="22.8">
      <c r="B8" s="1617" t="s">
        <v>120</v>
      </c>
      <c r="C8" s="1618"/>
    </row>
    <row r="9" spans="1:6" ht="6" customHeight="1">
      <c r="B9" s="869"/>
    </row>
    <row r="10" spans="1:6" ht="6" customHeight="1">
      <c r="B10" s="869"/>
    </row>
    <row r="11" spans="1:6" ht="6" customHeight="1"/>
    <row r="12" spans="1:6" ht="52.8">
      <c r="B12" s="309"/>
      <c r="C12" s="879"/>
      <c r="D12" s="889" t="s">
        <v>87</v>
      </c>
      <c r="E12" s="209" t="s">
        <v>121</v>
      </c>
      <c r="F12" s="303" t="s">
        <v>122</v>
      </c>
    </row>
    <row r="13" spans="1:6" s="896" customFormat="1" ht="7.2">
      <c r="A13" s="890"/>
      <c r="B13" s="891"/>
      <c r="C13" s="892"/>
      <c r="D13" s="893"/>
      <c r="E13" s="894"/>
      <c r="F13" s="895" t="s">
        <v>831</v>
      </c>
    </row>
    <row r="14" spans="1:6">
      <c r="B14" s="310"/>
      <c r="C14" s="31"/>
      <c r="D14" s="897"/>
      <c r="E14" s="32"/>
      <c r="F14" s="340" t="s">
        <v>1111</v>
      </c>
    </row>
    <row r="15" spans="1:6" ht="31.2">
      <c r="A15" s="610" t="s">
        <v>1288</v>
      </c>
      <c r="B15" s="898" t="s">
        <v>1111</v>
      </c>
      <c r="C15" s="899" t="s">
        <v>123</v>
      </c>
      <c r="D15" s="900" t="s">
        <v>124</v>
      </c>
      <c r="E15" s="341"/>
      <c r="F15" s="901">
        <f>SUM(F16:F18)</f>
        <v>490350</v>
      </c>
    </row>
    <row r="16" spans="1:6" ht="21.6">
      <c r="A16" s="610" t="s">
        <v>1289</v>
      </c>
      <c r="B16" s="898" t="s">
        <v>1112</v>
      </c>
      <c r="C16" s="902" t="s">
        <v>125</v>
      </c>
      <c r="D16" s="903" t="s">
        <v>710</v>
      </c>
      <c r="E16" s="341"/>
      <c r="F16" s="904">
        <v>25975</v>
      </c>
    </row>
    <row r="17" spans="1:6" ht="21.6">
      <c r="A17" s="610" t="s">
        <v>1290</v>
      </c>
      <c r="B17" s="898" t="s">
        <v>1113</v>
      </c>
      <c r="C17" s="905" t="s">
        <v>126</v>
      </c>
      <c r="D17" s="906" t="s">
        <v>711</v>
      </c>
      <c r="E17" s="344"/>
      <c r="F17" s="904">
        <v>368408</v>
      </c>
    </row>
    <row r="18" spans="1:6" ht="21.6">
      <c r="A18" s="610" t="s">
        <v>1291</v>
      </c>
      <c r="B18" s="898" t="s">
        <v>1114</v>
      </c>
      <c r="C18" s="905" t="s">
        <v>127</v>
      </c>
      <c r="D18" s="906" t="s">
        <v>712</v>
      </c>
      <c r="E18" s="345">
        <v>5</v>
      </c>
      <c r="F18" s="904">
        <v>95967</v>
      </c>
    </row>
    <row r="19" spans="1:6" ht="21">
      <c r="A19" s="610" t="s">
        <v>1292</v>
      </c>
      <c r="B19" s="898" t="s">
        <v>1115</v>
      </c>
      <c r="C19" s="907" t="s">
        <v>128</v>
      </c>
      <c r="D19" s="906" t="s">
        <v>129</v>
      </c>
      <c r="E19" s="347"/>
      <c r="F19" s="901">
        <f>SUM(F20:F23)</f>
        <v>3</v>
      </c>
    </row>
    <row r="20" spans="1:6" ht="20.399999999999999">
      <c r="A20" s="610" t="s">
        <v>1293</v>
      </c>
      <c r="B20" s="898" t="s">
        <v>1120</v>
      </c>
      <c r="C20" s="908" t="s">
        <v>130</v>
      </c>
      <c r="D20" s="906" t="s">
        <v>129</v>
      </c>
      <c r="E20" s="347">
        <v>10</v>
      </c>
      <c r="F20" s="904">
        <v>0</v>
      </c>
    </row>
    <row r="21" spans="1:6" ht="20.399999999999999">
      <c r="A21" s="610" t="s">
        <v>1294</v>
      </c>
      <c r="B21" s="898" t="s">
        <v>1122</v>
      </c>
      <c r="C21" s="908" t="s">
        <v>131</v>
      </c>
      <c r="D21" s="906" t="s">
        <v>132</v>
      </c>
      <c r="E21" s="347">
        <v>4</v>
      </c>
      <c r="F21" s="904">
        <v>3</v>
      </c>
    </row>
    <row r="22" spans="1:6" ht="21.6">
      <c r="A22" s="610" t="s">
        <v>1295</v>
      </c>
      <c r="B22" s="898" t="s">
        <v>1124</v>
      </c>
      <c r="C22" s="908" t="s">
        <v>133</v>
      </c>
      <c r="D22" s="906" t="s">
        <v>634</v>
      </c>
      <c r="E22" s="347">
        <v>4</v>
      </c>
      <c r="F22" s="904">
        <v>0</v>
      </c>
    </row>
    <row r="23" spans="1:6" ht="21.6">
      <c r="A23" s="610" t="s">
        <v>1304</v>
      </c>
      <c r="B23" s="898" t="s">
        <v>1164</v>
      </c>
      <c r="C23" s="908" t="s">
        <v>134</v>
      </c>
      <c r="D23" s="906" t="s">
        <v>635</v>
      </c>
      <c r="E23" s="347">
        <v>4</v>
      </c>
      <c r="F23" s="904">
        <v>0</v>
      </c>
    </row>
    <row r="24" spans="1:6" ht="36">
      <c r="A24" s="610" t="s">
        <v>1582</v>
      </c>
      <c r="B24" s="898" t="s">
        <v>1379</v>
      </c>
      <c r="C24" s="349" t="s">
        <v>17</v>
      </c>
      <c r="D24" s="906" t="s">
        <v>135</v>
      </c>
      <c r="E24" s="350">
        <v>4</v>
      </c>
      <c r="F24" s="901">
        <f>SUM(F25:F27)</f>
        <v>0</v>
      </c>
    </row>
    <row r="25" spans="1:6" ht="20.399999999999999">
      <c r="A25" s="610" t="s">
        <v>1583</v>
      </c>
      <c r="B25" s="898" t="s">
        <v>1380</v>
      </c>
      <c r="C25" s="351" t="s">
        <v>131</v>
      </c>
      <c r="D25" s="906" t="s">
        <v>132</v>
      </c>
      <c r="E25" s="350">
        <v>4</v>
      </c>
      <c r="F25" s="904">
        <v>0</v>
      </c>
    </row>
    <row r="26" spans="1:6" ht="21.6">
      <c r="A26" s="610" t="s">
        <v>1584</v>
      </c>
      <c r="B26" s="898" t="s">
        <v>1381</v>
      </c>
      <c r="C26" s="351" t="s">
        <v>133</v>
      </c>
      <c r="D26" s="906" t="s">
        <v>634</v>
      </c>
      <c r="E26" s="350">
        <v>4</v>
      </c>
      <c r="F26" s="904">
        <v>0</v>
      </c>
    </row>
    <row r="27" spans="1:6" ht="21.6">
      <c r="A27" s="610" t="s">
        <v>1585</v>
      </c>
      <c r="B27" s="898" t="s">
        <v>1382</v>
      </c>
      <c r="C27" s="351" t="s">
        <v>134</v>
      </c>
      <c r="D27" s="906" t="s">
        <v>635</v>
      </c>
      <c r="E27" s="350">
        <v>4</v>
      </c>
      <c r="F27" s="904">
        <v>0</v>
      </c>
    </row>
    <row r="28" spans="1:6" ht="36">
      <c r="A28" s="610" t="s">
        <v>1305</v>
      </c>
      <c r="B28" s="898" t="s">
        <v>1166</v>
      </c>
      <c r="C28" s="349" t="s">
        <v>136</v>
      </c>
      <c r="D28" s="906" t="s">
        <v>137</v>
      </c>
      <c r="E28" s="352">
        <v>4</v>
      </c>
      <c r="F28" s="901">
        <f>SUM(F29:F30)</f>
        <v>0</v>
      </c>
    </row>
    <row r="29" spans="1:6" ht="21.6">
      <c r="A29" s="610" t="s">
        <v>1307</v>
      </c>
      <c r="B29" s="898" t="s">
        <v>1169</v>
      </c>
      <c r="C29" s="348" t="s">
        <v>133</v>
      </c>
      <c r="D29" s="906" t="s">
        <v>634</v>
      </c>
      <c r="E29" s="352">
        <v>4</v>
      </c>
      <c r="F29" s="904">
        <v>0</v>
      </c>
    </row>
    <row r="30" spans="1:6" ht="21.6">
      <c r="A30" s="610" t="s">
        <v>1308</v>
      </c>
      <c r="B30" s="898" t="s">
        <v>1171</v>
      </c>
      <c r="C30" s="348" t="s">
        <v>134</v>
      </c>
      <c r="D30" s="906" t="s">
        <v>635</v>
      </c>
      <c r="E30" s="352">
        <v>4</v>
      </c>
      <c r="F30" s="904">
        <v>0</v>
      </c>
    </row>
    <row r="31" spans="1:6" ht="31.2">
      <c r="A31" s="610" t="s">
        <v>1638</v>
      </c>
      <c r="B31" s="898" t="s">
        <v>1383</v>
      </c>
      <c r="C31" s="909" t="s">
        <v>15</v>
      </c>
      <c r="D31" s="906" t="s">
        <v>138</v>
      </c>
      <c r="E31" s="347">
        <v>4</v>
      </c>
      <c r="F31" s="901">
        <f>SUM(F32:F34)</f>
        <v>195130</v>
      </c>
    </row>
    <row r="32" spans="1:6" ht="20.399999999999999">
      <c r="A32" s="610" t="s">
        <v>1639</v>
      </c>
      <c r="B32" s="898" t="s">
        <v>1384</v>
      </c>
      <c r="C32" s="902" t="s">
        <v>131</v>
      </c>
      <c r="D32" s="906" t="s">
        <v>132</v>
      </c>
      <c r="E32" s="347">
        <v>4</v>
      </c>
      <c r="F32" s="904">
        <v>7005</v>
      </c>
    </row>
    <row r="33" spans="1:6" ht="21.6">
      <c r="A33" s="610" t="s">
        <v>1640</v>
      </c>
      <c r="B33" s="898" t="s">
        <v>1385</v>
      </c>
      <c r="C33" s="902" t="s">
        <v>133</v>
      </c>
      <c r="D33" s="906" t="s">
        <v>634</v>
      </c>
      <c r="E33" s="347">
        <v>4</v>
      </c>
      <c r="F33" s="904">
        <v>188125</v>
      </c>
    </row>
    <row r="34" spans="1:6" ht="21.6">
      <c r="A34" s="610" t="s">
        <v>1641</v>
      </c>
      <c r="B34" s="898" t="s">
        <v>1386</v>
      </c>
      <c r="C34" s="910" t="s">
        <v>134</v>
      </c>
      <c r="D34" s="906" t="s">
        <v>635</v>
      </c>
      <c r="E34" s="347">
        <v>4</v>
      </c>
      <c r="F34" s="904">
        <v>0</v>
      </c>
    </row>
    <row r="35" spans="1:6" ht="31.2">
      <c r="A35" s="610" t="s">
        <v>1642</v>
      </c>
      <c r="B35" s="898" t="s">
        <v>1387</v>
      </c>
      <c r="C35" s="909" t="s">
        <v>18</v>
      </c>
      <c r="D35" s="906" t="s">
        <v>139</v>
      </c>
      <c r="E35" s="347">
        <v>4</v>
      </c>
      <c r="F35" s="901">
        <f>SUM(F36:F37)</f>
        <v>2894226</v>
      </c>
    </row>
    <row r="36" spans="1:6" ht="21.6">
      <c r="A36" s="610" t="s">
        <v>1643</v>
      </c>
      <c r="B36" s="898" t="s">
        <v>1388</v>
      </c>
      <c r="C36" s="902" t="s">
        <v>133</v>
      </c>
      <c r="D36" s="906" t="s">
        <v>634</v>
      </c>
      <c r="E36" s="347">
        <v>4</v>
      </c>
      <c r="F36" s="904">
        <v>839682</v>
      </c>
    </row>
    <row r="37" spans="1:6" ht="21.6">
      <c r="A37" s="610" t="s">
        <v>1644</v>
      </c>
      <c r="B37" s="898" t="s">
        <v>1389</v>
      </c>
      <c r="C37" s="902" t="s">
        <v>134</v>
      </c>
      <c r="D37" s="906" t="s">
        <v>635</v>
      </c>
      <c r="E37" s="347">
        <v>4</v>
      </c>
      <c r="F37" s="904">
        <f>2054544</f>
        <v>2054544</v>
      </c>
    </row>
    <row r="38" spans="1:6" ht="28.8">
      <c r="A38" s="610" t="s">
        <v>1678</v>
      </c>
      <c r="B38" s="898" t="s">
        <v>1199</v>
      </c>
      <c r="C38" s="349" t="s">
        <v>140</v>
      </c>
      <c r="D38" s="906" t="s">
        <v>638</v>
      </c>
      <c r="E38" s="347">
        <v>11</v>
      </c>
      <c r="F38" s="904">
        <v>0</v>
      </c>
    </row>
    <row r="39" spans="1:6" ht="33.75" customHeight="1">
      <c r="A39" s="610" t="s">
        <v>1679</v>
      </c>
      <c r="B39" s="898" t="s">
        <v>1200</v>
      </c>
      <c r="C39" s="346" t="s">
        <v>141</v>
      </c>
      <c r="D39" s="906" t="s">
        <v>142</v>
      </c>
      <c r="E39" s="347"/>
      <c r="F39" s="904">
        <v>0</v>
      </c>
    </row>
    <row r="40" spans="1:6" ht="32.25" customHeight="1">
      <c r="A40" s="610" t="s">
        <v>1676</v>
      </c>
      <c r="B40" s="898" t="s">
        <v>1201</v>
      </c>
      <c r="C40" s="346" t="s">
        <v>832</v>
      </c>
      <c r="D40" s="906" t="s">
        <v>833</v>
      </c>
      <c r="E40" s="347">
        <v>40</v>
      </c>
      <c r="F40" s="904">
        <v>0</v>
      </c>
    </row>
    <row r="41" spans="1:6" ht="28.5" customHeight="1">
      <c r="A41" s="610" t="s">
        <v>1673</v>
      </c>
      <c r="B41" s="898" t="s">
        <v>1202</v>
      </c>
      <c r="C41" s="911" t="s">
        <v>143</v>
      </c>
      <c r="D41" s="912"/>
      <c r="E41" s="347"/>
      <c r="F41" s="901">
        <f>SUM(F42:F43)</f>
        <v>32842</v>
      </c>
    </row>
    <row r="42" spans="1:6" ht="28.5" customHeight="1">
      <c r="A42" s="610" t="s">
        <v>1674</v>
      </c>
      <c r="B42" s="898" t="s">
        <v>1203</v>
      </c>
      <c r="C42" s="902" t="s">
        <v>144</v>
      </c>
      <c r="D42" s="906" t="s">
        <v>1271</v>
      </c>
      <c r="E42" s="347" t="s">
        <v>145</v>
      </c>
      <c r="F42" s="904">
        <v>32842</v>
      </c>
    </row>
    <row r="43" spans="1:6" ht="28.5" customHeight="1">
      <c r="A43" s="610" t="s">
        <v>1675</v>
      </c>
      <c r="B43" s="898" t="s">
        <v>1204</v>
      </c>
      <c r="C43" s="902" t="s">
        <v>146</v>
      </c>
      <c r="D43" s="906" t="s">
        <v>1272</v>
      </c>
      <c r="E43" s="347" t="s">
        <v>145</v>
      </c>
      <c r="F43" s="904">
        <v>0</v>
      </c>
    </row>
    <row r="44" spans="1:6" ht="28.5" customHeight="1">
      <c r="A44" s="610" t="s">
        <v>1694</v>
      </c>
      <c r="B44" s="898" t="s">
        <v>1205</v>
      </c>
      <c r="C44" s="911" t="s">
        <v>147</v>
      </c>
      <c r="D44" s="906" t="s">
        <v>148</v>
      </c>
      <c r="E44" s="347"/>
      <c r="F44" s="901">
        <f>SUM(F45:F46)</f>
        <v>7549</v>
      </c>
    </row>
    <row r="45" spans="1:6" ht="28.5" customHeight="1">
      <c r="A45" s="610" t="s">
        <v>1695</v>
      </c>
      <c r="B45" s="898" t="s">
        <v>1206</v>
      </c>
      <c r="C45" s="902" t="s">
        <v>104</v>
      </c>
      <c r="D45" s="906" t="s">
        <v>149</v>
      </c>
      <c r="E45" s="353"/>
      <c r="F45" s="904">
        <v>0</v>
      </c>
    </row>
    <row r="46" spans="1:6" ht="28.5" customHeight="1">
      <c r="A46" s="610" t="s">
        <v>1696</v>
      </c>
      <c r="B46" s="898" t="s">
        <v>1207</v>
      </c>
      <c r="C46" s="902" t="s">
        <v>150</v>
      </c>
      <c r="D46" s="906" t="s">
        <v>1273</v>
      </c>
      <c r="E46" s="347" t="s">
        <v>145</v>
      </c>
      <c r="F46" s="904">
        <v>7549</v>
      </c>
    </row>
    <row r="47" spans="1:6" ht="28.5" customHeight="1">
      <c r="A47" s="610" t="s">
        <v>1697</v>
      </c>
      <c r="B47" s="898" t="s">
        <v>1208</v>
      </c>
      <c r="C47" s="911" t="s">
        <v>151</v>
      </c>
      <c r="D47" s="906" t="s">
        <v>152</v>
      </c>
      <c r="E47" s="347"/>
      <c r="F47" s="901">
        <f>SUM(F48:F49)</f>
        <v>736</v>
      </c>
    </row>
    <row r="48" spans="1:6" ht="28.5" customHeight="1">
      <c r="A48" s="610" t="s">
        <v>1698</v>
      </c>
      <c r="B48" s="898" t="s">
        <v>1209</v>
      </c>
      <c r="C48" s="902" t="s">
        <v>153</v>
      </c>
      <c r="D48" s="906" t="s">
        <v>154</v>
      </c>
      <c r="E48" s="347"/>
      <c r="F48" s="904">
        <v>690</v>
      </c>
    </row>
    <row r="49" spans="1:6" ht="28.5" customHeight="1">
      <c r="A49" s="610" t="s">
        <v>1699</v>
      </c>
      <c r="B49" s="898" t="s">
        <v>1390</v>
      </c>
      <c r="C49" s="902" t="s">
        <v>155</v>
      </c>
      <c r="D49" s="906" t="s">
        <v>156</v>
      </c>
      <c r="E49" s="347"/>
      <c r="F49" s="904">
        <v>46</v>
      </c>
    </row>
    <row r="50" spans="1:6" ht="28.5" customHeight="1">
      <c r="A50" s="610" t="s">
        <v>1700</v>
      </c>
      <c r="B50" s="898" t="s">
        <v>1391</v>
      </c>
      <c r="C50" s="911" t="s">
        <v>157</v>
      </c>
      <c r="D50" s="906" t="s">
        <v>47</v>
      </c>
      <c r="E50" s="347"/>
      <c r="F50" s="904">
        <v>16420</v>
      </c>
    </row>
    <row r="51" spans="1:6" ht="28.5" customHeight="1">
      <c r="A51" s="610" t="s">
        <v>1702</v>
      </c>
      <c r="B51" s="898" t="s">
        <v>1392</v>
      </c>
      <c r="C51" s="354" t="s">
        <v>158</v>
      </c>
      <c r="D51" s="906" t="s">
        <v>48</v>
      </c>
      <c r="E51" s="347"/>
      <c r="F51" s="904">
        <v>0</v>
      </c>
    </row>
    <row r="52" spans="1:6" ht="28.5" customHeight="1">
      <c r="A52" s="610" t="s">
        <v>1703</v>
      </c>
      <c r="B52" s="898" t="s">
        <v>1393</v>
      </c>
      <c r="C52" s="913" t="s">
        <v>159</v>
      </c>
      <c r="D52" s="914" t="s">
        <v>160</v>
      </c>
      <c r="E52" s="357"/>
      <c r="F52" s="901">
        <f>F16+F17+F18+F20+F21+F22+F23+F25+F26+F27+F29+F30+F32+F33+F34+F36+F37+F38+F39+F40+F42+F43+F45+F46+F48+F49+F50+F51</f>
        <v>3637256</v>
      </c>
    </row>
  </sheetData>
  <mergeCells count="2">
    <mergeCell ref="B6:E6"/>
    <mergeCell ref="B8:C8"/>
  </mergeCells>
  <printOptions horizontalCentered="1"/>
  <pageMargins left="0.23622047244094491" right="0" top="0.15748031496062992" bottom="0.15748031496062992" header="0" footer="0"/>
  <pageSetup paperSize="9" scale="70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pageSetUpPr fitToPage="1"/>
  </sheetPr>
  <dimension ref="A1:H49"/>
  <sheetViews>
    <sheetView showGridLines="0" view="pageBreakPreview" topLeftCell="A37" zoomScale="80" zoomScaleNormal="100" zoomScaleSheetLayoutView="80" workbookViewId="0">
      <selection activeCell="H49" sqref="H49"/>
    </sheetView>
  </sheetViews>
  <sheetFormatPr defaultColWidth="9.109375" defaultRowHeight="13.2"/>
  <cols>
    <col min="1" max="1" width="2.6640625" style="627" customWidth="1"/>
    <col min="2" max="2" width="12.33203125" style="17" customWidth="1"/>
    <col min="3" max="3" width="38.44140625" style="17" customWidth="1"/>
    <col min="4" max="4" width="21.5546875" style="17" customWidth="1"/>
    <col min="5" max="8" width="21.6640625" style="17" customWidth="1"/>
    <col min="9" max="9" width="3.5546875" style="17" customWidth="1"/>
    <col min="10" max="16384" width="9.109375" style="17"/>
  </cols>
  <sheetData>
    <row r="1" spans="1:8" s="664" customFormat="1">
      <c r="A1" s="627" t="s">
        <v>776</v>
      </c>
      <c r="B1" s="653" t="s">
        <v>1544</v>
      </c>
      <c r="C1" s="654"/>
      <c r="D1" s="654"/>
    </row>
    <row r="2" spans="1:8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8" ht="23.4">
      <c r="B3" s="277" t="s">
        <v>112</v>
      </c>
      <c r="C3" s="672" t="str">
        <f>Index!C3</f>
        <v>30.09.2022</v>
      </c>
      <c r="D3" s="673"/>
    </row>
    <row r="4" spans="1:8" ht="23.4">
      <c r="B4" s="277" t="s">
        <v>113</v>
      </c>
      <c r="C4" s="674" t="s">
        <v>1783</v>
      </c>
      <c r="D4"/>
    </row>
    <row r="5" spans="1:8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8" ht="32.25" customHeight="1">
      <c r="B6" s="1718" t="s">
        <v>901</v>
      </c>
      <c r="C6" s="1719"/>
      <c r="D6" s="1719"/>
      <c r="E6" s="128"/>
    </row>
    <row r="7" spans="1:8" s="630" customFormat="1" ht="10.199999999999999">
      <c r="A7" s="627">
        <v>5</v>
      </c>
      <c r="C7" s="631"/>
      <c r="D7" s="631"/>
      <c r="E7" s="631" t="s">
        <v>1545</v>
      </c>
      <c r="F7" s="630" t="s">
        <v>1546</v>
      </c>
      <c r="G7" s="630" t="s">
        <v>1547</v>
      </c>
      <c r="H7" s="630" t="s">
        <v>1548</v>
      </c>
    </row>
    <row r="8" spans="1:8">
      <c r="C8" s="128"/>
      <c r="D8" s="128"/>
      <c r="E8" s="128"/>
    </row>
    <row r="9" spans="1:8">
      <c r="C9" s="128"/>
      <c r="D9" s="128"/>
      <c r="E9" s="128"/>
    </row>
    <row r="10" spans="1:8">
      <c r="C10" s="128"/>
      <c r="D10" s="128"/>
      <c r="E10" s="128"/>
    </row>
    <row r="11" spans="1:8">
      <c r="C11" s="128"/>
      <c r="D11" s="128"/>
      <c r="E11" s="128"/>
    </row>
    <row r="12" spans="1:8">
      <c r="B12" s="18"/>
      <c r="C12" s="1722" t="s">
        <v>508</v>
      </c>
      <c r="D12" s="1634" t="s">
        <v>87</v>
      </c>
      <c r="E12" s="1720" t="s">
        <v>122</v>
      </c>
      <c r="F12" s="1724"/>
      <c r="G12" s="1720" t="s">
        <v>509</v>
      </c>
      <c r="H12" s="1721"/>
    </row>
    <row r="13" spans="1:8">
      <c r="B13" s="19"/>
      <c r="C13" s="1723"/>
      <c r="D13" s="1635"/>
      <c r="E13" s="1725" t="s">
        <v>90</v>
      </c>
      <c r="F13" s="1725" t="s">
        <v>91</v>
      </c>
      <c r="G13" s="1727" t="s">
        <v>510</v>
      </c>
      <c r="H13" s="1727" t="s">
        <v>511</v>
      </c>
    </row>
    <row r="14" spans="1:8" ht="30" customHeight="1">
      <c r="B14" s="19"/>
      <c r="C14" s="319"/>
      <c r="D14" s="1635"/>
      <c r="E14" s="1726"/>
      <c r="F14" s="1726"/>
      <c r="G14" s="1726"/>
      <c r="H14" s="1726"/>
    </row>
    <row r="15" spans="1:8" ht="39.6">
      <c r="B15" s="19"/>
      <c r="C15" s="319"/>
      <c r="D15" s="1635"/>
      <c r="E15" s="508" t="s">
        <v>512</v>
      </c>
      <c r="F15" s="532" t="s">
        <v>513</v>
      </c>
      <c r="G15" s="508" t="s">
        <v>514</v>
      </c>
      <c r="H15" s="508" t="s">
        <v>514</v>
      </c>
    </row>
    <row r="16" spans="1:8">
      <c r="B16" s="20"/>
      <c r="C16" s="21"/>
      <c r="D16" s="1636"/>
      <c r="E16" s="519" t="s">
        <v>1111</v>
      </c>
      <c r="F16" s="533" t="s">
        <v>1112</v>
      </c>
      <c r="G16" s="519" t="s">
        <v>1113</v>
      </c>
      <c r="H16" s="533" t="s">
        <v>1114</v>
      </c>
    </row>
    <row r="17" spans="1:8" ht="39.6">
      <c r="A17" s="627" t="s">
        <v>1288</v>
      </c>
      <c r="B17" s="534" t="s">
        <v>1111</v>
      </c>
      <c r="C17" s="520" t="s">
        <v>89</v>
      </c>
      <c r="D17" s="521" t="s">
        <v>515</v>
      </c>
      <c r="E17" s="762">
        <f>SUM(E19:E22)</f>
        <v>0</v>
      </c>
      <c r="F17" s="763">
        <f t="shared" ref="F17:G17" si="0">SUM(F19:F22)</f>
        <v>0</v>
      </c>
      <c r="G17" s="762">
        <f t="shared" si="0"/>
        <v>0</v>
      </c>
      <c r="H17" s="763"/>
    </row>
    <row r="18" spans="1:8" ht="39.6">
      <c r="A18" s="627" t="s">
        <v>1289</v>
      </c>
      <c r="B18" s="535" t="s">
        <v>1112</v>
      </c>
      <c r="C18" s="536" t="s">
        <v>516</v>
      </c>
      <c r="D18" s="497" t="s">
        <v>517</v>
      </c>
      <c r="E18" s="764"/>
      <c r="F18" s="765"/>
      <c r="G18" s="764"/>
      <c r="H18" s="59"/>
    </row>
    <row r="19" spans="1:8" ht="26.4">
      <c r="A19" s="627" t="s">
        <v>1290</v>
      </c>
      <c r="B19" s="534" t="s">
        <v>1113</v>
      </c>
      <c r="C19" s="527" t="s">
        <v>518</v>
      </c>
      <c r="D19" s="497" t="s">
        <v>519</v>
      </c>
      <c r="E19" s="764"/>
      <c r="F19" s="765"/>
      <c r="G19" s="764"/>
      <c r="H19" s="765"/>
    </row>
    <row r="20" spans="1:8" ht="26.4">
      <c r="A20" s="627" t="s">
        <v>1291</v>
      </c>
      <c r="B20" s="535" t="s">
        <v>1114</v>
      </c>
      <c r="C20" s="522" t="s">
        <v>520</v>
      </c>
      <c r="D20" s="497" t="s">
        <v>519</v>
      </c>
      <c r="E20" s="764"/>
      <c r="F20" s="765"/>
      <c r="G20" s="764"/>
      <c r="H20" s="847"/>
    </row>
    <row r="21" spans="1:8" ht="26.4">
      <c r="A21" s="627" t="s">
        <v>1292</v>
      </c>
      <c r="B21" s="535" t="s">
        <v>1115</v>
      </c>
      <c r="C21" s="522" t="s">
        <v>521</v>
      </c>
      <c r="D21" s="497" t="s">
        <v>519</v>
      </c>
      <c r="E21" s="764"/>
      <c r="F21" s="765"/>
      <c r="G21" s="764"/>
      <c r="H21" s="765"/>
    </row>
    <row r="22" spans="1:8" ht="26.4">
      <c r="A22" s="627" t="s">
        <v>1293</v>
      </c>
      <c r="B22" s="535" t="s">
        <v>1120</v>
      </c>
      <c r="C22" s="522" t="s">
        <v>522</v>
      </c>
      <c r="D22" s="497" t="s">
        <v>519</v>
      </c>
      <c r="E22" s="764"/>
      <c r="F22" s="765"/>
      <c r="G22" s="764"/>
      <c r="H22" s="847"/>
    </row>
    <row r="23" spans="1:8" ht="39.6">
      <c r="A23" s="627" t="s">
        <v>1294</v>
      </c>
      <c r="B23" s="535" t="s">
        <v>1122</v>
      </c>
      <c r="C23" s="523" t="s">
        <v>92</v>
      </c>
      <c r="D23" s="497" t="s">
        <v>523</v>
      </c>
      <c r="E23" s="766">
        <f>SUM(E25:E28)</f>
        <v>0</v>
      </c>
      <c r="F23" s="767">
        <f t="shared" ref="F23:G23" si="1">SUM(F25:F28)</f>
        <v>0</v>
      </c>
      <c r="G23" s="766">
        <f t="shared" si="1"/>
        <v>0</v>
      </c>
      <c r="H23" s="768"/>
    </row>
    <row r="24" spans="1:8" ht="39.6">
      <c r="A24" s="627" t="s">
        <v>1295</v>
      </c>
      <c r="B24" s="535" t="s">
        <v>1124</v>
      </c>
      <c r="C24" s="536" t="s">
        <v>516</v>
      </c>
      <c r="D24" s="497" t="s">
        <v>517</v>
      </c>
      <c r="E24" s="764"/>
      <c r="F24" s="765"/>
      <c r="G24" s="764"/>
      <c r="H24" s="847"/>
    </row>
    <row r="25" spans="1:8" ht="26.4">
      <c r="A25" s="627" t="s">
        <v>1304</v>
      </c>
      <c r="B25" s="535" t="s">
        <v>1164</v>
      </c>
      <c r="C25" s="522" t="s">
        <v>518</v>
      </c>
      <c r="D25" s="497" t="s">
        <v>519</v>
      </c>
      <c r="E25" s="764"/>
      <c r="F25" s="765"/>
      <c r="G25" s="764"/>
      <c r="H25" s="765"/>
    </row>
    <row r="26" spans="1:8" ht="26.4">
      <c r="A26" s="627" t="s">
        <v>1305</v>
      </c>
      <c r="B26" s="535" t="s">
        <v>1166</v>
      </c>
      <c r="C26" s="522" t="s">
        <v>520</v>
      </c>
      <c r="D26" s="497" t="s">
        <v>519</v>
      </c>
      <c r="E26" s="764"/>
      <c r="F26" s="765"/>
      <c r="G26" s="764"/>
      <c r="H26" s="847"/>
    </row>
    <row r="27" spans="1:8" ht="26.4">
      <c r="A27" s="627" t="s">
        <v>1306</v>
      </c>
      <c r="B27" s="535" t="s">
        <v>1168</v>
      </c>
      <c r="C27" s="522" t="s">
        <v>521</v>
      </c>
      <c r="D27" s="497" t="s">
        <v>519</v>
      </c>
      <c r="E27" s="764"/>
      <c r="F27" s="765"/>
      <c r="G27" s="764"/>
      <c r="H27" s="765"/>
    </row>
    <row r="28" spans="1:8" ht="26.4">
      <c r="A28" s="627" t="s">
        <v>1307</v>
      </c>
      <c r="B28" s="535" t="s">
        <v>1169</v>
      </c>
      <c r="C28" s="522" t="s">
        <v>522</v>
      </c>
      <c r="D28" s="497" t="s">
        <v>519</v>
      </c>
      <c r="E28" s="764"/>
      <c r="F28" s="765"/>
      <c r="G28" s="764"/>
      <c r="H28" s="847"/>
    </row>
    <row r="29" spans="1:8" ht="39.6">
      <c r="A29" s="627" t="s">
        <v>1308</v>
      </c>
      <c r="B29" s="535" t="s">
        <v>1171</v>
      </c>
      <c r="C29" s="523" t="s">
        <v>94</v>
      </c>
      <c r="D29" s="497" t="s">
        <v>524</v>
      </c>
      <c r="E29" s="766">
        <f>SUM(E31:E34)</f>
        <v>0</v>
      </c>
      <c r="F29" s="767">
        <f t="shared" ref="F29:G29" si="2">SUM(F31:F34)</f>
        <v>0</v>
      </c>
      <c r="G29" s="766">
        <f t="shared" si="2"/>
        <v>0</v>
      </c>
      <c r="H29" s="768"/>
    </row>
    <row r="30" spans="1:8" ht="39.6">
      <c r="A30" s="627" t="s">
        <v>1309</v>
      </c>
      <c r="B30" s="535" t="s">
        <v>1173</v>
      </c>
      <c r="C30" s="536" t="s">
        <v>516</v>
      </c>
      <c r="D30" s="497" t="s">
        <v>517</v>
      </c>
      <c r="E30" s="764"/>
      <c r="F30" s="765"/>
      <c r="G30" s="764"/>
      <c r="H30" s="847"/>
    </row>
    <row r="31" spans="1:8" ht="26.4">
      <c r="A31" s="627" t="s">
        <v>1310</v>
      </c>
      <c r="B31" s="535" t="s">
        <v>1175</v>
      </c>
      <c r="C31" s="522" t="s">
        <v>518</v>
      </c>
      <c r="D31" s="497" t="s">
        <v>519</v>
      </c>
      <c r="E31" s="764"/>
      <c r="F31" s="765"/>
      <c r="G31" s="764"/>
      <c r="H31" s="765"/>
    </row>
    <row r="32" spans="1:8" ht="26.4">
      <c r="A32" s="627" t="s">
        <v>1625</v>
      </c>
      <c r="B32" s="535" t="s">
        <v>1191</v>
      </c>
      <c r="C32" s="522" t="s">
        <v>520</v>
      </c>
      <c r="D32" s="497" t="s">
        <v>519</v>
      </c>
      <c r="E32" s="764"/>
      <c r="F32" s="765"/>
      <c r="G32" s="764"/>
      <c r="H32" s="847"/>
    </row>
    <row r="33" spans="1:8" ht="26.4">
      <c r="A33" s="627" t="s">
        <v>1626</v>
      </c>
      <c r="B33" s="535" t="s">
        <v>1192</v>
      </c>
      <c r="C33" s="522" t="s">
        <v>521</v>
      </c>
      <c r="D33" s="497" t="s">
        <v>519</v>
      </c>
      <c r="E33" s="764"/>
      <c r="F33" s="765"/>
      <c r="G33" s="764"/>
      <c r="H33" s="765"/>
    </row>
    <row r="34" spans="1:8" ht="26.4">
      <c r="A34" s="627" t="s">
        <v>1627</v>
      </c>
      <c r="B34" s="535" t="s">
        <v>1193</v>
      </c>
      <c r="C34" s="522" t="s">
        <v>522</v>
      </c>
      <c r="D34" s="497" t="s">
        <v>519</v>
      </c>
      <c r="E34" s="764"/>
      <c r="F34" s="765"/>
      <c r="G34" s="764"/>
      <c r="H34" s="847"/>
    </row>
    <row r="35" spans="1:8" ht="39.6">
      <c r="A35" s="627" t="s">
        <v>1628</v>
      </c>
      <c r="B35" s="535" t="s">
        <v>1194</v>
      </c>
      <c r="C35" s="523" t="s">
        <v>95</v>
      </c>
      <c r="D35" s="497" t="s">
        <v>525</v>
      </c>
      <c r="E35" s="766">
        <f>E38+E39+E40+E41</f>
        <v>0</v>
      </c>
      <c r="F35" s="767">
        <f t="shared" ref="F35:H35" si="3">F38+F39+F40+F41</f>
        <v>0</v>
      </c>
      <c r="G35" s="766">
        <f t="shared" si="3"/>
        <v>0</v>
      </c>
      <c r="H35" s="768">
        <f t="shared" si="3"/>
        <v>0</v>
      </c>
    </row>
    <row r="36" spans="1:8" ht="39.6">
      <c r="A36" s="627" t="s">
        <v>1650</v>
      </c>
      <c r="B36" s="535" t="s">
        <v>1468</v>
      </c>
      <c r="C36" s="351" t="s">
        <v>526</v>
      </c>
      <c r="D36" s="387" t="s">
        <v>527</v>
      </c>
      <c r="E36" s="698"/>
      <c r="F36" s="769"/>
      <c r="G36" s="764"/>
      <c r="H36" s="847"/>
    </row>
    <row r="37" spans="1:8" ht="36" customHeight="1">
      <c r="A37" s="627" t="s">
        <v>1680</v>
      </c>
      <c r="B37" s="535" t="s">
        <v>1469</v>
      </c>
      <c r="C37" s="522" t="s">
        <v>528</v>
      </c>
      <c r="D37" s="497" t="s">
        <v>529</v>
      </c>
      <c r="E37" s="764"/>
      <c r="F37" s="765"/>
      <c r="G37" s="764"/>
      <c r="H37" s="847"/>
    </row>
    <row r="38" spans="1:8" ht="19.5" customHeight="1">
      <c r="A38" s="627" t="s">
        <v>1663</v>
      </c>
      <c r="B38" s="535" t="s">
        <v>1196</v>
      </c>
      <c r="C38" s="522" t="s">
        <v>530</v>
      </c>
      <c r="D38" s="497"/>
      <c r="E38" s="764"/>
      <c r="F38" s="765"/>
      <c r="G38" s="764"/>
      <c r="H38" s="765"/>
    </row>
    <row r="39" spans="1:8" ht="19.5" customHeight="1">
      <c r="A39" s="627" t="s">
        <v>1664</v>
      </c>
      <c r="B39" s="535" t="s">
        <v>1197</v>
      </c>
      <c r="C39" s="522" t="s">
        <v>531</v>
      </c>
      <c r="D39" s="537"/>
      <c r="E39" s="764"/>
      <c r="F39" s="765"/>
      <c r="G39" s="764"/>
      <c r="H39" s="765"/>
    </row>
    <row r="40" spans="1:8" ht="19.5" customHeight="1">
      <c r="A40" s="627" t="s">
        <v>1665</v>
      </c>
      <c r="B40" s="535" t="s">
        <v>1198</v>
      </c>
      <c r="C40" s="522" t="s">
        <v>532</v>
      </c>
      <c r="D40" s="537"/>
      <c r="E40" s="764"/>
      <c r="F40" s="765"/>
      <c r="G40" s="764"/>
      <c r="H40" s="765"/>
    </row>
    <row r="41" spans="1:8">
      <c r="A41" s="627" t="s">
        <v>1678</v>
      </c>
      <c r="B41" s="535" t="s">
        <v>1199</v>
      </c>
      <c r="C41" s="522" t="s">
        <v>533</v>
      </c>
      <c r="D41" s="537"/>
      <c r="E41" s="764"/>
      <c r="F41" s="765"/>
      <c r="G41" s="764"/>
      <c r="H41" s="765"/>
    </row>
    <row r="42" spans="1:8" ht="39.6">
      <c r="A42" s="627" t="s">
        <v>1679</v>
      </c>
      <c r="B42" s="535" t="s">
        <v>1200</v>
      </c>
      <c r="C42" s="523" t="s">
        <v>96</v>
      </c>
      <c r="D42" s="497" t="s">
        <v>534</v>
      </c>
      <c r="E42" s="766"/>
      <c r="F42" s="767"/>
      <c r="G42" s="766"/>
      <c r="H42" s="768"/>
    </row>
    <row r="43" spans="1:8" ht="39.6">
      <c r="A43" s="627" t="s">
        <v>1676</v>
      </c>
      <c r="B43" s="535" t="s">
        <v>1201</v>
      </c>
      <c r="C43" s="536" t="s">
        <v>516</v>
      </c>
      <c r="D43" s="497" t="s">
        <v>517</v>
      </c>
      <c r="E43" s="764"/>
      <c r="F43" s="765"/>
      <c r="G43" s="764"/>
      <c r="H43" s="847"/>
    </row>
    <row r="44" spans="1:8" ht="39.6">
      <c r="A44" s="627" t="s">
        <v>1673</v>
      </c>
      <c r="B44" s="535" t="s">
        <v>1202</v>
      </c>
      <c r="C44" s="523" t="s">
        <v>533</v>
      </c>
      <c r="D44" s="497" t="s">
        <v>535</v>
      </c>
      <c r="E44" s="766"/>
      <c r="F44" s="767"/>
      <c r="G44" s="766"/>
      <c r="H44" s="768"/>
    </row>
    <row r="45" spans="1:8" ht="39.6">
      <c r="A45" s="627" t="s">
        <v>1674</v>
      </c>
      <c r="B45" s="535" t="s">
        <v>1203</v>
      </c>
      <c r="C45" s="536" t="s">
        <v>516</v>
      </c>
      <c r="D45" s="497" t="s">
        <v>517</v>
      </c>
      <c r="E45" s="770"/>
      <c r="F45" s="771"/>
      <c r="G45" s="764"/>
      <c r="H45" s="847"/>
    </row>
    <row r="46" spans="1:8" ht="26.4">
      <c r="A46" s="627" t="s">
        <v>1675</v>
      </c>
      <c r="B46" s="535" t="s">
        <v>1204</v>
      </c>
      <c r="C46" s="538" t="s">
        <v>536</v>
      </c>
      <c r="D46" s="539" t="s">
        <v>368</v>
      </c>
      <c r="E46" s="772">
        <f>E17+E23+E29+E35+E42+E44</f>
        <v>0</v>
      </c>
      <c r="F46" s="773">
        <f t="shared" ref="F46:H46" si="4">F17+F23+F29+F35+F42+F44</f>
        <v>0</v>
      </c>
      <c r="G46" s="774">
        <f t="shared" si="4"/>
        <v>0</v>
      </c>
      <c r="H46" s="775">
        <f t="shared" si="4"/>
        <v>0</v>
      </c>
    </row>
    <row r="47" spans="1:8" ht="66">
      <c r="A47" s="627" t="s">
        <v>1694</v>
      </c>
      <c r="B47" s="535" t="s">
        <v>1205</v>
      </c>
      <c r="C47" s="540" t="s">
        <v>537</v>
      </c>
      <c r="D47" s="511" t="s">
        <v>538</v>
      </c>
      <c r="E47" s="776"/>
      <c r="F47" s="777"/>
      <c r="G47" s="776"/>
      <c r="H47" s="848"/>
    </row>
    <row r="48" spans="1:8" ht="66">
      <c r="A48" s="627" t="s">
        <v>1695</v>
      </c>
      <c r="B48" s="535" t="s">
        <v>1206</v>
      </c>
      <c r="C48" s="529" t="s">
        <v>539</v>
      </c>
      <c r="D48" s="513" t="s">
        <v>540</v>
      </c>
      <c r="E48" s="764"/>
      <c r="F48" s="765"/>
      <c r="G48" s="764"/>
      <c r="H48" s="847"/>
    </row>
    <row r="49" spans="1:8" ht="52.8">
      <c r="A49" s="627" t="s">
        <v>1696</v>
      </c>
      <c r="B49" s="535" t="s">
        <v>1207</v>
      </c>
      <c r="C49" s="541" t="s">
        <v>541</v>
      </c>
      <c r="D49" s="531" t="s">
        <v>542</v>
      </c>
      <c r="E49" s="770"/>
      <c r="F49" s="771"/>
      <c r="G49" s="770"/>
      <c r="H49" s="849"/>
    </row>
  </sheetData>
  <mergeCells count="9">
    <mergeCell ref="B6:D6"/>
    <mergeCell ref="D12:D16"/>
    <mergeCell ref="G12:H12"/>
    <mergeCell ref="C12:C13"/>
    <mergeCell ref="E12:F12"/>
    <mergeCell ref="E13:E14"/>
    <mergeCell ref="G13:G14"/>
    <mergeCell ref="H13:H14"/>
    <mergeCell ref="F13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pageSetUpPr fitToPage="1"/>
  </sheetPr>
  <dimension ref="A1:N69"/>
  <sheetViews>
    <sheetView showGridLines="0" view="pageBreakPreview" topLeftCell="A53" zoomScale="80" zoomScaleNormal="100" zoomScaleSheetLayoutView="80" workbookViewId="0">
      <selection activeCell="H68" activeCellId="14" sqref="H18 H20 H23 H25 H28 H30 H41 H43 H46 H48 H51 H53 H66 H67 H68"/>
    </sheetView>
  </sheetViews>
  <sheetFormatPr defaultColWidth="10.44140625" defaultRowHeight="13.2"/>
  <cols>
    <col min="1" max="1" width="2.6640625" style="627" customWidth="1"/>
    <col min="2" max="2" width="12.33203125" style="17" customWidth="1"/>
    <col min="3" max="3" width="45" style="17" customWidth="1"/>
    <col min="4" max="4" width="26" style="17" customWidth="1"/>
    <col min="5" max="5" width="18" style="106" customWidth="1"/>
    <col min="6" max="6" width="18.88671875" style="17" customWidth="1"/>
    <col min="7" max="7" width="16.6640625" style="17" customWidth="1"/>
    <col min="8" max="8" width="17.88671875" style="17" customWidth="1"/>
    <col min="9" max="9" width="18" style="17" customWidth="1"/>
    <col min="10" max="15" width="16.6640625" style="17" customWidth="1"/>
    <col min="16" max="16384" width="10.44140625" style="17"/>
  </cols>
  <sheetData>
    <row r="1" spans="1:14" s="664" customFormat="1">
      <c r="A1" s="627" t="s">
        <v>777</v>
      </c>
      <c r="B1" s="653" t="s">
        <v>1544</v>
      </c>
      <c r="C1" s="654"/>
      <c r="D1" s="654"/>
      <c r="E1" s="663"/>
    </row>
    <row r="2" spans="1:14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14" ht="23.4">
      <c r="B3" s="277" t="s">
        <v>112</v>
      </c>
      <c r="C3" s="672" t="str">
        <f>Index!C3</f>
        <v>30.09.2022</v>
      </c>
      <c r="D3" s="673"/>
    </row>
    <row r="4" spans="1:14" ht="23.4">
      <c r="B4" s="277" t="s">
        <v>113</v>
      </c>
      <c r="C4" s="674" t="s">
        <v>1783</v>
      </c>
      <c r="D4"/>
    </row>
    <row r="5" spans="1:14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14" ht="32.25" customHeight="1">
      <c r="B6" s="1718" t="s">
        <v>7</v>
      </c>
      <c r="C6" s="1719"/>
      <c r="D6" s="320"/>
    </row>
    <row r="7" spans="1:14" s="630" customFormat="1" ht="10.199999999999999">
      <c r="A7" s="627">
        <v>5</v>
      </c>
      <c r="B7" s="628"/>
      <c r="C7" s="628"/>
      <c r="D7" s="628"/>
      <c r="E7" s="629" t="s">
        <v>1545</v>
      </c>
      <c r="F7" s="630" t="s">
        <v>1546</v>
      </c>
      <c r="G7" s="630" t="s">
        <v>1547</v>
      </c>
      <c r="H7" s="630" t="s">
        <v>1548</v>
      </c>
    </row>
    <row r="8" spans="1:14">
      <c r="B8" s="1730" t="s">
        <v>543</v>
      </c>
      <c r="C8" s="1616"/>
      <c r="D8" s="1616"/>
      <c r="E8" s="1616"/>
    </row>
    <row r="9" spans="1:14">
      <c r="B9" s="128"/>
      <c r="C9" s="1"/>
      <c r="D9" s="1"/>
      <c r="E9" s="1"/>
    </row>
    <row r="10" spans="1:14">
      <c r="B10" s="128"/>
      <c r="C10" s="1"/>
      <c r="D10" s="1"/>
      <c r="E10" s="1"/>
    </row>
    <row r="11" spans="1:14">
      <c r="C11" s="115"/>
      <c r="D11" s="115"/>
    </row>
    <row r="12" spans="1:14">
      <c r="B12" s="18"/>
      <c r="C12" s="1728" t="s">
        <v>544</v>
      </c>
      <c r="D12" s="116"/>
      <c r="E12" s="1720" t="s">
        <v>122</v>
      </c>
      <c r="F12" s="1721"/>
      <c r="G12" s="1720" t="s">
        <v>509</v>
      </c>
      <c r="H12" s="1721"/>
      <c r="I12" s="117"/>
      <c r="J12" s="2"/>
      <c r="M12" s="117"/>
      <c r="N12" s="117"/>
    </row>
    <row r="13" spans="1:14" ht="26.4">
      <c r="B13" s="19"/>
      <c r="C13" s="1729"/>
      <c r="D13" s="321"/>
      <c r="E13" s="507" t="s">
        <v>545</v>
      </c>
      <c r="F13" s="507" t="s">
        <v>546</v>
      </c>
      <c r="G13" s="507" t="s">
        <v>547</v>
      </c>
      <c r="H13" s="517" t="s">
        <v>548</v>
      </c>
      <c r="I13" s="118"/>
      <c r="J13" s="118"/>
      <c r="M13" s="118"/>
      <c r="N13" s="118"/>
    </row>
    <row r="14" spans="1:14" ht="66">
      <c r="B14" s="19"/>
      <c r="C14" s="1729"/>
      <c r="D14" s="321" t="s">
        <v>549</v>
      </c>
      <c r="E14" s="508" t="s">
        <v>550</v>
      </c>
      <c r="F14" s="508" t="s">
        <v>550</v>
      </c>
      <c r="G14" s="518" t="s">
        <v>514</v>
      </c>
      <c r="H14" s="518" t="s">
        <v>514</v>
      </c>
      <c r="I14" s="119"/>
      <c r="J14" s="119"/>
      <c r="M14" s="120"/>
      <c r="N14" s="120"/>
    </row>
    <row r="15" spans="1:14">
      <c r="B15" s="20"/>
      <c r="C15" s="121"/>
      <c r="D15" s="322"/>
      <c r="E15" s="519" t="s">
        <v>1111</v>
      </c>
      <c r="F15" s="519" t="s">
        <v>1112</v>
      </c>
      <c r="G15" s="519" t="s">
        <v>1113</v>
      </c>
      <c r="H15" s="519" t="s">
        <v>1114</v>
      </c>
      <c r="I15" s="122"/>
      <c r="J15" s="122"/>
      <c r="M15" s="122"/>
      <c r="N15" s="122"/>
    </row>
    <row r="16" spans="1:14" ht="26.4">
      <c r="A16" s="627" t="s">
        <v>1288</v>
      </c>
      <c r="B16" s="519" t="s">
        <v>1111</v>
      </c>
      <c r="C16" s="520" t="s">
        <v>89</v>
      </c>
      <c r="D16" s="521" t="s">
        <v>515</v>
      </c>
      <c r="E16" s="832">
        <f>SUM(E17:E20)</f>
        <v>0</v>
      </c>
      <c r="F16" s="832">
        <f t="shared" ref="F16:G16" si="0">SUM(F17:F20)</f>
        <v>0</v>
      </c>
      <c r="G16" s="832">
        <f t="shared" si="0"/>
        <v>0</v>
      </c>
      <c r="H16" s="832"/>
      <c r="I16" s="123"/>
      <c r="J16" s="123"/>
      <c r="M16" s="123"/>
      <c r="N16" s="123"/>
    </row>
    <row r="17" spans="1:14" ht="26.4">
      <c r="A17" s="627" t="s">
        <v>1289</v>
      </c>
      <c r="B17" s="519" t="s">
        <v>1112</v>
      </c>
      <c r="C17" s="522" t="s">
        <v>518</v>
      </c>
      <c r="D17" s="497" t="s">
        <v>519</v>
      </c>
      <c r="E17" s="764"/>
      <c r="F17" s="764"/>
      <c r="G17" s="764"/>
      <c r="H17" s="764"/>
      <c r="I17" s="123"/>
      <c r="J17" s="123"/>
      <c r="M17" s="123"/>
      <c r="N17" s="123"/>
    </row>
    <row r="18" spans="1:14" ht="26.4">
      <c r="A18" s="627" t="s">
        <v>1290</v>
      </c>
      <c r="B18" s="519" t="s">
        <v>1113</v>
      </c>
      <c r="C18" s="522" t="s">
        <v>520</v>
      </c>
      <c r="D18" s="497" t="s">
        <v>519</v>
      </c>
      <c r="E18" s="764"/>
      <c r="F18" s="764"/>
      <c r="G18" s="764"/>
      <c r="H18" s="850"/>
      <c r="I18" s="123"/>
      <c r="J18" s="123"/>
      <c r="M18" s="123"/>
      <c r="N18" s="95"/>
    </row>
    <row r="19" spans="1:14" ht="26.4">
      <c r="A19" s="627" t="s">
        <v>1291</v>
      </c>
      <c r="B19" s="519" t="s">
        <v>1114</v>
      </c>
      <c r="C19" s="522" t="s">
        <v>521</v>
      </c>
      <c r="D19" s="497" t="s">
        <v>519</v>
      </c>
      <c r="E19" s="764"/>
      <c r="F19" s="764"/>
      <c r="G19" s="764"/>
      <c r="H19" s="764"/>
      <c r="I19" s="123"/>
      <c r="J19" s="123"/>
      <c r="M19" s="123"/>
      <c r="N19" s="123"/>
    </row>
    <row r="20" spans="1:14" ht="26.4">
      <c r="A20" s="627" t="s">
        <v>1292</v>
      </c>
      <c r="B20" s="519" t="s">
        <v>1115</v>
      </c>
      <c r="C20" s="522" t="s">
        <v>522</v>
      </c>
      <c r="D20" s="497" t="s">
        <v>519</v>
      </c>
      <c r="E20" s="764"/>
      <c r="F20" s="764"/>
      <c r="G20" s="764"/>
      <c r="H20" s="850"/>
      <c r="I20" s="123"/>
      <c r="J20" s="123"/>
      <c r="M20" s="123"/>
      <c r="N20" s="95"/>
    </row>
    <row r="21" spans="1:14" ht="26.4">
      <c r="A21" s="627" t="s">
        <v>1293</v>
      </c>
      <c r="B21" s="519" t="s">
        <v>1120</v>
      </c>
      <c r="C21" s="523" t="s">
        <v>92</v>
      </c>
      <c r="D21" s="497" t="s">
        <v>523</v>
      </c>
      <c r="E21" s="833">
        <f>SUM(E22:E25)</f>
        <v>0</v>
      </c>
      <c r="F21" s="833">
        <f t="shared" ref="F21:G21" si="1">SUM(F22:F25)</f>
        <v>0</v>
      </c>
      <c r="G21" s="833">
        <f t="shared" si="1"/>
        <v>0</v>
      </c>
      <c r="H21" s="834"/>
      <c r="I21" s="123"/>
      <c r="J21" s="123"/>
      <c r="M21" s="123"/>
      <c r="N21" s="95"/>
    </row>
    <row r="22" spans="1:14" ht="26.4">
      <c r="A22" s="627" t="s">
        <v>1294</v>
      </c>
      <c r="B22" s="519" t="s">
        <v>1122</v>
      </c>
      <c r="C22" s="522" t="s">
        <v>518</v>
      </c>
      <c r="D22" s="497" t="s">
        <v>519</v>
      </c>
      <c r="E22" s="764"/>
      <c r="F22" s="764"/>
      <c r="G22" s="764"/>
      <c r="H22" s="764"/>
      <c r="I22" s="123"/>
      <c r="J22" s="123"/>
      <c r="M22" s="123"/>
      <c r="N22" s="123"/>
    </row>
    <row r="23" spans="1:14" ht="26.4">
      <c r="A23" s="627" t="s">
        <v>1295</v>
      </c>
      <c r="B23" s="519" t="s">
        <v>1124</v>
      </c>
      <c r="C23" s="522" t="s">
        <v>520</v>
      </c>
      <c r="D23" s="497" t="s">
        <v>519</v>
      </c>
      <c r="E23" s="764"/>
      <c r="F23" s="764"/>
      <c r="G23" s="764"/>
      <c r="H23" s="850"/>
      <c r="I23" s="123"/>
      <c r="J23" s="123"/>
      <c r="M23" s="123"/>
      <c r="N23" s="95"/>
    </row>
    <row r="24" spans="1:14" ht="26.4">
      <c r="A24" s="627" t="s">
        <v>1304</v>
      </c>
      <c r="B24" s="519" t="s">
        <v>1164</v>
      </c>
      <c r="C24" s="522" t="s">
        <v>521</v>
      </c>
      <c r="D24" s="497" t="s">
        <v>519</v>
      </c>
      <c r="E24" s="764"/>
      <c r="F24" s="764"/>
      <c r="G24" s="764"/>
      <c r="H24" s="764"/>
      <c r="I24" s="123"/>
      <c r="J24" s="123"/>
      <c r="M24" s="123"/>
      <c r="N24" s="123"/>
    </row>
    <row r="25" spans="1:14" ht="26.4">
      <c r="A25" s="627" t="s">
        <v>1305</v>
      </c>
      <c r="B25" s="519" t="s">
        <v>1166</v>
      </c>
      <c r="C25" s="522" t="s">
        <v>522</v>
      </c>
      <c r="D25" s="497" t="s">
        <v>519</v>
      </c>
      <c r="E25" s="764"/>
      <c r="F25" s="764"/>
      <c r="G25" s="764"/>
      <c r="H25" s="850"/>
      <c r="I25" s="123"/>
      <c r="J25" s="123"/>
      <c r="M25" s="123"/>
      <c r="N25" s="95"/>
    </row>
    <row r="26" spans="1:14" ht="26.4">
      <c r="A26" s="627" t="s">
        <v>1306</v>
      </c>
      <c r="B26" s="519" t="s">
        <v>1168</v>
      </c>
      <c r="C26" s="523" t="s">
        <v>94</v>
      </c>
      <c r="D26" s="497" t="s">
        <v>524</v>
      </c>
      <c r="E26" s="833">
        <f>SUM(E27:E30)</f>
        <v>0</v>
      </c>
      <c r="F26" s="833">
        <f t="shared" ref="F26:G26" si="2">SUM(F27:F30)</f>
        <v>0</v>
      </c>
      <c r="G26" s="833">
        <f t="shared" si="2"/>
        <v>0</v>
      </c>
      <c r="H26" s="834"/>
      <c r="I26" s="123"/>
      <c r="J26" s="123"/>
      <c r="M26" s="123"/>
      <c r="N26" s="95"/>
    </row>
    <row r="27" spans="1:14" ht="26.4">
      <c r="A27" s="627" t="s">
        <v>1307</v>
      </c>
      <c r="B27" s="519" t="s">
        <v>1169</v>
      </c>
      <c r="C27" s="522" t="s">
        <v>518</v>
      </c>
      <c r="D27" s="497" t="s">
        <v>519</v>
      </c>
      <c r="E27" s="764"/>
      <c r="F27" s="764"/>
      <c r="G27" s="764"/>
      <c r="H27" s="764"/>
      <c r="I27" s="123"/>
      <c r="J27" s="123"/>
      <c r="M27" s="123"/>
      <c r="N27" s="123"/>
    </row>
    <row r="28" spans="1:14" ht="26.4">
      <c r="A28" s="627" t="s">
        <v>1308</v>
      </c>
      <c r="B28" s="519" t="s">
        <v>1171</v>
      </c>
      <c r="C28" s="522" t="s">
        <v>520</v>
      </c>
      <c r="D28" s="497" t="s">
        <v>519</v>
      </c>
      <c r="E28" s="764"/>
      <c r="F28" s="764"/>
      <c r="G28" s="764"/>
      <c r="H28" s="850"/>
      <c r="I28" s="123"/>
      <c r="J28" s="123"/>
      <c r="M28" s="123"/>
      <c r="N28" s="95"/>
    </row>
    <row r="29" spans="1:14" ht="26.4">
      <c r="A29" s="627" t="s">
        <v>1309</v>
      </c>
      <c r="B29" s="519" t="s">
        <v>1173</v>
      </c>
      <c r="C29" s="522" t="s">
        <v>521</v>
      </c>
      <c r="D29" s="497" t="s">
        <v>519</v>
      </c>
      <c r="E29" s="764"/>
      <c r="F29" s="764"/>
      <c r="G29" s="764"/>
      <c r="H29" s="764"/>
      <c r="I29" s="123"/>
      <c r="J29" s="123"/>
      <c r="M29" s="123"/>
      <c r="N29" s="123"/>
    </row>
    <row r="30" spans="1:14" ht="26.4">
      <c r="A30" s="627" t="s">
        <v>1310</v>
      </c>
      <c r="B30" s="519" t="s">
        <v>1175</v>
      </c>
      <c r="C30" s="522" t="s">
        <v>522</v>
      </c>
      <c r="D30" s="497" t="s">
        <v>519</v>
      </c>
      <c r="E30" s="764"/>
      <c r="F30" s="764"/>
      <c r="G30" s="764"/>
      <c r="H30" s="850"/>
      <c r="I30" s="123"/>
      <c r="J30" s="123"/>
      <c r="M30" s="123"/>
      <c r="N30" s="95"/>
    </row>
    <row r="31" spans="1:14" ht="26.4">
      <c r="A31" s="627" t="s">
        <v>1625</v>
      </c>
      <c r="B31" s="519" t="s">
        <v>1191</v>
      </c>
      <c r="C31" s="523" t="s">
        <v>95</v>
      </c>
      <c r="D31" s="497" t="s">
        <v>525</v>
      </c>
      <c r="E31" s="833">
        <f>SUM(E32:E35)</f>
        <v>0</v>
      </c>
      <c r="F31" s="833">
        <f t="shared" ref="F31:G31" si="3">SUM(F32:F35)</f>
        <v>0</v>
      </c>
      <c r="G31" s="833">
        <f t="shared" si="3"/>
        <v>0</v>
      </c>
      <c r="H31" s="834"/>
      <c r="I31" s="123"/>
      <c r="J31" s="123"/>
      <c r="M31" s="123"/>
      <c r="N31" s="95"/>
    </row>
    <row r="32" spans="1:14" ht="26.4">
      <c r="A32" s="627" t="s">
        <v>1626</v>
      </c>
      <c r="B32" s="519" t="s">
        <v>1192</v>
      </c>
      <c r="C32" s="522" t="s">
        <v>530</v>
      </c>
      <c r="D32" s="497" t="s">
        <v>519</v>
      </c>
      <c r="E32" s="764"/>
      <c r="F32" s="764"/>
      <c r="G32" s="764"/>
      <c r="H32" s="764"/>
      <c r="I32" s="123"/>
      <c r="J32" s="123"/>
      <c r="M32" s="123"/>
      <c r="N32" s="123"/>
    </row>
    <row r="33" spans="1:14" ht="26.4">
      <c r="A33" s="627" t="s">
        <v>1627</v>
      </c>
      <c r="B33" s="519" t="s">
        <v>1193</v>
      </c>
      <c r="C33" s="522" t="s">
        <v>531</v>
      </c>
      <c r="D33" s="497" t="s">
        <v>519</v>
      </c>
      <c r="E33" s="764"/>
      <c r="F33" s="764"/>
      <c r="G33" s="764"/>
      <c r="H33" s="764"/>
      <c r="I33" s="123"/>
      <c r="J33" s="123"/>
      <c r="M33" s="123"/>
      <c r="N33" s="123"/>
    </row>
    <row r="34" spans="1:14" ht="26.4">
      <c r="A34" s="627" t="s">
        <v>1628</v>
      </c>
      <c r="B34" s="519" t="s">
        <v>1194</v>
      </c>
      <c r="C34" s="522" t="s">
        <v>532</v>
      </c>
      <c r="D34" s="497" t="s">
        <v>519</v>
      </c>
      <c r="E34" s="764"/>
      <c r="F34" s="764"/>
      <c r="G34" s="764"/>
      <c r="H34" s="764"/>
      <c r="I34" s="123"/>
      <c r="J34" s="123"/>
      <c r="M34" s="123"/>
      <c r="N34" s="123"/>
    </row>
    <row r="35" spans="1:14" ht="26.4">
      <c r="A35" s="627" t="s">
        <v>1662</v>
      </c>
      <c r="B35" s="519" t="s">
        <v>1195</v>
      </c>
      <c r="C35" s="522" t="s">
        <v>533</v>
      </c>
      <c r="D35" s="497" t="s">
        <v>519</v>
      </c>
      <c r="E35" s="764"/>
      <c r="F35" s="764"/>
      <c r="G35" s="764"/>
      <c r="H35" s="764"/>
      <c r="I35" s="123"/>
      <c r="J35" s="123"/>
      <c r="M35" s="123"/>
      <c r="N35" s="123"/>
    </row>
    <row r="36" spans="1:14" ht="26.4">
      <c r="A36" s="627" t="s">
        <v>1663</v>
      </c>
      <c r="B36" s="519" t="s">
        <v>1196</v>
      </c>
      <c r="C36" s="523" t="s">
        <v>96</v>
      </c>
      <c r="D36" s="497" t="s">
        <v>534</v>
      </c>
      <c r="E36" s="766"/>
      <c r="F36" s="766"/>
      <c r="G36" s="766"/>
      <c r="H36" s="835"/>
      <c r="I36" s="123"/>
      <c r="J36" s="123"/>
      <c r="M36" s="123"/>
      <c r="N36" s="95"/>
    </row>
    <row r="37" spans="1:14" ht="26.4">
      <c r="A37" s="627" t="s">
        <v>1664</v>
      </c>
      <c r="B37" s="519" t="s">
        <v>1197</v>
      </c>
      <c r="C37" s="524" t="s">
        <v>533</v>
      </c>
      <c r="D37" s="497" t="s">
        <v>535</v>
      </c>
      <c r="E37" s="836"/>
      <c r="F37" s="836"/>
      <c r="G37" s="836"/>
      <c r="H37" s="837"/>
      <c r="I37" s="123"/>
      <c r="J37" s="123"/>
      <c r="M37" s="123"/>
      <c r="N37" s="95"/>
    </row>
    <row r="38" spans="1:14" ht="39.6">
      <c r="A38" s="627" t="s">
        <v>1665</v>
      </c>
      <c r="B38" s="519" t="s">
        <v>1198</v>
      </c>
      <c r="C38" s="525" t="s">
        <v>551</v>
      </c>
      <c r="D38" s="526" t="s">
        <v>552</v>
      </c>
      <c r="E38" s="772">
        <f>E16+E21+E26+E31+E36+E37</f>
        <v>0</v>
      </c>
      <c r="F38" s="772">
        <f t="shared" ref="F38:H38" si="4">F16+F21+F26+F31+F36+F37</f>
        <v>0</v>
      </c>
      <c r="G38" s="772">
        <f t="shared" si="4"/>
        <v>0</v>
      </c>
      <c r="H38" s="817">
        <f t="shared" si="4"/>
        <v>0</v>
      </c>
      <c r="I38" s="124"/>
      <c r="J38" s="124"/>
      <c r="M38" s="124"/>
      <c r="N38" s="95"/>
    </row>
    <row r="39" spans="1:14" ht="26.4">
      <c r="A39" s="627" t="s">
        <v>1678</v>
      </c>
      <c r="B39" s="519" t="s">
        <v>1199</v>
      </c>
      <c r="C39" s="520" t="s">
        <v>89</v>
      </c>
      <c r="D39" s="521" t="s">
        <v>515</v>
      </c>
      <c r="E39" s="838">
        <f>SUM(E40:E43)</f>
        <v>0</v>
      </c>
      <c r="F39" s="838">
        <f t="shared" ref="F39:G39" si="5">SUM(F40:F43)</f>
        <v>0</v>
      </c>
      <c r="G39" s="838">
        <f t="shared" si="5"/>
        <v>0</v>
      </c>
      <c r="H39" s="839"/>
      <c r="I39" s="124"/>
      <c r="J39" s="124"/>
      <c r="M39" s="124"/>
      <c r="N39" s="95"/>
    </row>
    <row r="40" spans="1:14" ht="26.4">
      <c r="A40" s="627" t="s">
        <v>1679</v>
      </c>
      <c r="B40" s="519" t="s">
        <v>1200</v>
      </c>
      <c r="C40" s="527" t="s">
        <v>518</v>
      </c>
      <c r="D40" s="497" t="s">
        <v>519</v>
      </c>
      <c r="E40" s="764"/>
      <c r="F40" s="764"/>
      <c r="G40" s="764"/>
      <c r="H40" s="764"/>
      <c r="I40" s="123"/>
      <c r="J40" s="123"/>
      <c r="M40" s="123"/>
      <c r="N40" s="123"/>
    </row>
    <row r="41" spans="1:14" ht="26.4">
      <c r="A41" s="627" t="s">
        <v>1676</v>
      </c>
      <c r="B41" s="519" t="s">
        <v>1201</v>
      </c>
      <c r="C41" s="522" t="s">
        <v>520</v>
      </c>
      <c r="D41" s="497" t="s">
        <v>519</v>
      </c>
      <c r="E41" s="764"/>
      <c r="F41" s="764"/>
      <c r="G41" s="764"/>
      <c r="H41" s="850"/>
      <c r="I41" s="123"/>
      <c r="J41" s="123"/>
      <c r="M41" s="123"/>
      <c r="N41" s="95"/>
    </row>
    <row r="42" spans="1:14" ht="26.4">
      <c r="A42" s="627" t="s">
        <v>1673</v>
      </c>
      <c r="B42" s="519" t="s">
        <v>1202</v>
      </c>
      <c r="C42" s="522" t="s">
        <v>521</v>
      </c>
      <c r="D42" s="497" t="s">
        <v>519</v>
      </c>
      <c r="E42" s="764"/>
      <c r="F42" s="764"/>
      <c r="G42" s="764"/>
      <c r="H42" s="764"/>
      <c r="I42" s="123"/>
      <c r="J42" s="123"/>
      <c r="M42" s="123"/>
      <c r="N42" s="123"/>
    </row>
    <row r="43" spans="1:14" ht="26.4">
      <c r="A43" s="627" t="s">
        <v>1674</v>
      </c>
      <c r="B43" s="519" t="s">
        <v>1203</v>
      </c>
      <c r="C43" s="522" t="s">
        <v>522</v>
      </c>
      <c r="D43" s="497" t="s">
        <v>519</v>
      </c>
      <c r="E43" s="764"/>
      <c r="F43" s="764"/>
      <c r="G43" s="764"/>
      <c r="H43" s="850"/>
      <c r="I43" s="123"/>
      <c r="J43" s="123"/>
      <c r="M43" s="123"/>
      <c r="N43" s="95"/>
    </row>
    <row r="44" spans="1:14" ht="26.4">
      <c r="A44" s="627" t="s">
        <v>1675</v>
      </c>
      <c r="B44" s="519" t="s">
        <v>1204</v>
      </c>
      <c r="C44" s="523" t="s">
        <v>92</v>
      </c>
      <c r="D44" s="497" t="s">
        <v>523</v>
      </c>
      <c r="E44" s="833">
        <f t="shared" ref="E44:G44" si="6">SUM(E45:E48)</f>
        <v>0</v>
      </c>
      <c r="F44" s="833">
        <f t="shared" si="6"/>
        <v>0</v>
      </c>
      <c r="G44" s="833">
        <f t="shared" si="6"/>
        <v>0</v>
      </c>
      <c r="H44" s="834">
        <f>H45+H47</f>
        <v>0</v>
      </c>
      <c r="I44" s="123"/>
      <c r="J44" s="123"/>
      <c r="M44" s="123"/>
      <c r="N44" s="95"/>
    </row>
    <row r="45" spans="1:14" ht="26.4">
      <c r="A45" s="627" t="s">
        <v>1694</v>
      </c>
      <c r="B45" s="519" t="s">
        <v>1205</v>
      </c>
      <c r="C45" s="522" t="s">
        <v>518</v>
      </c>
      <c r="D45" s="497" t="s">
        <v>519</v>
      </c>
      <c r="E45" s="764"/>
      <c r="F45" s="764"/>
      <c r="G45" s="764"/>
      <c r="H45" s="764"/>
      <c r="I45" s="123"/>
      <c r="J45" s="123"/>
      <c r="M45" s="123"/>
      <c r="N45" s="123"/>
    </row>
    <row r="46" spans="1:14" ht="26.4">
      <c r="A46" s="627" t="s">
        <v>1695</v>
      </c>
      <c r="B46" s="519" t="s">
        <v>1206</v>
      </c>
      <c r="C46" s="522" t="s">
        <v>520</v>
      </c>
      <c r="D46" s="497" t="s">
        <v>519</v>
      </c>
      <c r="E46" s="764"/>
      <c r="F46" s="764"/>
      <c r="G46" s="764"/>
      <c r="H46" s="850"/>
      <c r="I46" s="123"/>
      <c r="J46" s="123"/>
      <c r="M46" s="123"/>
      <c r="N46" s="95"/>
    </row>
    <row r="47" spans="1:14" ht="26.4">
      <c r="A47" s="627" t="s">
        <v>1696</v>
      </c>
      <c r="B47" s="519" t="s">
        <v>1207</v>
      </c>
      <c r="C47" s="522" t="s">
        <v>521</v>
      </c>
      <c r="D47" s="497" t="s">
        <v>519</v>
      </c>
      <c r="E47" s="764"/>
      <c r="F47" s="764"/>
      <c r="G47" s="764"/>
      <c r="H47" s="764"/>
      <c r="I47" s="123"/>
      <c r="J47" s="123"/>
      <c r="M47" s="123"/>
      <c r="N47" s="123"/>
    </row>
    <row r="48" spans="1:14" ht="26.4">
      <c r="A48" s="627" t="s">
        <v>1697</v>
      </c>
      <c r="B48" s="519" t="s">
        <v>1208</v>
      </c>
      <c r="C48" s="522" t="s">
        <v>522</v>
      </c>
      <c r="D48" s="497" t="s">
        <v>519</v>
      </c>
      <c r="E48" s="764"/>
      <c r="F48" s="764"/>
      <c r="G48" s="764"/>
      <c r="H48" s="850"/>
      <c r="I48" s="123"/>
      <c r="J48" s="123"/>
      <c r="M48" s="123"/>
      <c r="N48" s="95"/>
    </row>
    <row r="49" spans="1:14" ht="26.4">
      <c r="A49" s="627" t="s">
        <v>1698</v>
      </c>
      <c r="B49" s="519" t="s">
        <v>1209</v>
      </c>
      <c r="C49" s="523" t="s">
        <v>94</v>
      </c>
      <c r="D49" s="497" t="s">
        <v>524</v>
      </c>
      <c r="E49" s="833">
        <f t="shared" ref="E49:G49" si="7">SUM(E50:E53)</f>
        <v>0</v>
      </c>
      <c r="F49" s="833">
        <f t="shared" si="7"/>
        <v>0</v>
      </c>
      <c r="G49" s="833">
        <f t="shared" si="7"/>
        <v>0</v>
      </c>
      <c r="H49" s="834">
        <f>H50+H52</f>
        <v>0</v>
      </c>
      <c r="I49" s="123"/>
      <c r="J49" s="123"/>
      <c r="M49" s="123"/>
      <c r="N49" s="95"/>
    </row>
    <row r="50" spans="1:14" ht="26.4">
      <c r="A50" s="627" t="s">
        <v>1699</v>
      </c>
      <c r="B50" s="519" t="s">
        <v>1390</v>
      </c>
      <c r="C50" s="522" t="s">
        <v>518</v>
      </c>
      <c r="D50" s="497" t="s">
        <v>519</v>
      </c>
      <c r="E50" s="764"/>
      <c r="F50" s="764"/>
      <c r="G50" s="764"/>
      <c r="H50" s="764"/>
      <c r="I50" s="123"/>
      <c r="J50" s="123"/>
      <c r="M50" s="123"/>
      <c r="N50" s="123"/>
    </row>
    <row r="51" spans="1:14" ht="26.4">
      <c r="A51" s="627" t="s">
        <v>1700</v>
      </c>
      <c r="B51" s="519" t="s">
        <v>1391</v>
      </c>
      <c r="C51" s="522" t="s">
        <v>520</v>
      </c>
      <c r="D51" s="497" t="s">
        <v>519</v>
      </c>
      <c r="E51" s="764"/>
      <c r="F51" s="764"/>
      <c r="G51" s="764"/>
      <c r="H51" s="850"/>
      <c r="I51" s="123"/>
      <c r="J51" s="123"/>
      <c r="M51" s="123"/>
      <c r="N51" s="95"/>
    </row>
    <row r="52" spans="1:14" ht="26.4">
      <c r="A52" s="627" t="s">
        <v>1702</v>
      </c>
      <c r="B52" s="519" t="s">
        <v>1392</v>
      </c>
      <c r="C52" s="522" t="s">
        <v>521</v>
      </c>
      <c r="D52" s="497" t="s">
        <v>519</v>
      </c>
      <c r="E52" s="764"/>
      <c r="F52" s="764"/>
      <c r="G52" s="764"/>
      <c r="H52" s="764"/>
      <c r="I52" s="123"/>
      <c r="J52" s="123"/>
      <c r="M52" s="123"/>
      <c r="N52" s="123"/>
    </row>
    <row r="53" spans="1:14" ht="26.4">
      <c r="A53" s="627" t="s">
        <v>1703</v>
      </c>
      <c r="B53" s="519" t="s">
        <v>1393</v>
      </c>
      <c r="C53" s="522" t="s">
        <v>522</v>
      </c>
      <c r="D53" s="497" t="s">
        <v>519</v>
      </c>
      <c r="E53" s="764"/>
      <c r="F53" s="764"/>
      <c r="G53" s="764"/>
      <c r="H53" s="850"/>
      <c r="I53" s="123"/>
      <c r="J53" s="123"/>
      <c r="M53" s="123"/>
      <c r="N53" s="95"/>
    </row>
    <row r="54" spans="1:14" ht="26.4">
      <c r="A54" s="627" t="s">
        <v>1705</v>
      </c>
      <c r="B54" s="519" t="s">
        <v>1413</v>
      </c>
      <c r="C54" s="523" t="s">
        <v>95</v>
      </c>
      <c r="D54" s="497" t="s">
        <v>525</v>
      </c>
      <c r="E54" s="833">
        <f t="shared" ref="E54:H54" si="8">SUM(E55:E58)</f>
        <v>0</v>
      </c>
      <c r="F54" s="833">
        <f t="shared" si="8"/>
        <v>0</v>
      </c>
      <c r="G54" s="833">
        <f t="shared" si="8"/>
        <v>0</v>
      </c>
      <c r="H54" s="834">
        <f t="shared" si="8"/>
        <v>0</v>
      </c>
      <c r="I54" s="123"/>
      <c r="J54" s="123"/>
      <c r="M54" s="123"/>
      <c r="N54" s="95"/>
    </row>
    <row r="55" spans="1:14" ht="26.4">
      <c r="A55" s="627" t="s">
        <v>1707</v>
      </c>
      <c r="B55" s="519" t="s">
        <v>1414</v>
      </c>
      <c r="C55" s="522" t="s">
        <v>530</v>
      </c>
      <c r="D55" s="497" t="s">
        <v>519</v>
      </c>
      <c r="E55" s="764"/>
      <c r="F55" s="764"/>
      <c r="G55" s="764"/>
      <c r="H55" s="764"/>
      <c r="I55" s="123"/>
      <c r="J55" s="123"/>
      <c r="M55" s="123"/>
      <c r="N55" s="123"/>
    </row>
    <row r="56" spans="1:14" ht="26.4">
      <c r="A56" s="627" t="s">
        <v>1708</v>
      </c>
      <c r="B56" s="519" t="s">
        <v>1415</v>
      </c>
      <c r="C56" s="522" t="s">
        <v>531</v>
      </c>
      <c r="D56" s="497" t="s">
        <v>519</v>
      </c>
      <c r="E56" s="764"/>
      <c r="F56" s="764"/>
      <c r="G56" s="764"/>
      <c r="H56" s="764"/>
      <c r="I56" s="123"/>
      <c r="J56" s="123"/>
      <c r="M56" s="123"/>
      <c r="N56" s="123"/>
    </row>
    <row r="57" spans="1:14" ht="26.4">
      <c r="A57" s="627" t="s">
        <v>1709</v>
      </c>
      <c r="B57" s="519" t="s">
        <v>1416</v>
      </c>
      <c r="C57" s="522" t="s">
        <v>532</v>
      </c>
      <c r="D57" s="497" t="s">
        <v>519</v>
      </c>
      <c r="E57" s="764"/>
      <c r="F57" s="764"/>
      <c r="G57" s="764"/>
      <c r="H57" s="764"/>
      <c r="I57" s="123"/>
      <c r="J57" s="123"/>
      <c r="M57" s="123"/>
      <c r="N57" s="123"/>
    </row>
    <row r="58" spans="1:14" ht="26.4">
      <c r="A58" s="627" t="s">
        <v>1713</v>
      </c>
      <c r="B58" s="519" t="s">
        <v>1420</v>
      </c>
      <c r="C58" s="522" t="s">
        <v>533</v>
      </c>
      <c r="D58" s="497" t="s">
        <v>519</v>
      </c>
      <c r="E58" s="764"/>
      <c r="F58" s="764"/>
      <c r="G58" s="764"/>
      <c r="H58" s="764"/>
      <c r="I58" s="123"/>
      <c r="J58" s="123"/>
      <c r="M58" s="123"/>
      <c r="N58" s="123"/>
    </row>
    <row r="59" spans="1:14" ht="26.4">
      <c r="A59" s="627" t="s">
        <v>1715</v>
      </c>
      <c r="B59" s="519" t="s">
        <v>1422</v>
      </c>
      <c r="C59" s="523" t="s">
        <v>96</v>
      </c>
      <c r="D59" s="497" t="s">
        <v>534</v>
      </c>
      <c r="E59" s="766"/>
      <c r="F59" s="766"/>
      <c r="G59" s="766"/>
      <c r="H59" s="835"/>
      <c r="I59" s="123"/>
      <c r="J59" s="123"/>
      <c r="M59" s="123"/>
      <c r="N59" s="95"/>
    </row>
    <row r="60" spans="1:14" ht="26.4">
      <c r="A60" s="627" t="s">
        <v>1716</v>
      </c>
      <c r="B60" s="519" t="s">
        <v>1423</v>
      </c>
      <c r="C60" s="524" t="s">
        <v>533</v>
      </c>
      <c r="D60" s="497" t="s">
        <v>535</v>
      </c>
      <c r="E60" s="836"/>
      <c r="F60" s="836"/>
      <c r="G60" s="836"/>
      <c r="H60" s="837"/>
      <c r="I60" s="123"/>
      <c r="J60" s="123"/>
      <c r="M60" s="123"/>
      <c r="N60" s="95"/>
    </row>
    <row r="61" spans="1:14" ht="39.6">
      <c r="A61" s="627" t="s">
        <v>1717</v>
      </c>
      <c r="B61" s="519" t="s">
        <v>1424</v>
      </c>
      <c r="C61" s="525" t="s">
        <v>553</v>
      </c>
      <c r="D61" s="526" t="s">
        <v>554</v>
      </c>
      <c r="E61" s="772">
        <f>E39+E44+E49+E54+E60</f>
        <v>0</v>
      </c>
      <c r="F61" s="772">
        <f t="shared" ref="F61:H61" si="9">F39+F44+F49+F54+F60</f>
        <v>0</v>
      </c>
      <c r="G61" s="772">
        <f t="shared" si="9"/>
        <v>0</v>
      </c>
      <c r="H61" s="817">
        <f t="shared" si="9"/>
        <v>0</v>
      </c>
      <c r="I61" s="125"/>
      <c r="J61" s="125"/>
      <c r="M61" s="125"/>
      <c r="N61" s="95"/>
    </row>
    <row r="62" spans="1:14" ht="39.6">
      <c r="A62" s="627" t="s">
        <v>1720</v>
      </c>
      <c r="B62" s="519" t="s">
        <v>1470</v>
      </c>
      <c r="C62" s="525" t="s">
        <v>555</v>
      </c>
      <c r="D62" s="526" t="s">
        <v>556</v>
      </c>
      <c r="E62" s="772"/>
      <c r="F62" s="772"/>
      <c r="G62" s="772"/>
      <c r="H62" s="817"/>
      <c r="I62" s="125"/>
      <c r="J62" s="125"/>
      <c r="M62" s="125"/>
      <c r="N62" s="95"/>
    </row>
    <row r="63" spans="1:14" ht="26.4">
      <c r="A63" s="627" t="s">
        <v>1721</v>
      </c>
      <c r="B63" s="519" t="s">
        <v>1471</v>
      </c>
      <c r="C63" s="525" t="s">
        <v>557</v>
      </c>
      <c r="D63" s="516" t="s">
        <v>558</v>
      </c>
      <c r="E63" s="772"/>
      <c r="F63" s="772"/>
      <c r="G63" s="772"/>
      <c r="H63" s="817"/>
      <c r="I63" s="126"/>
      <c r="J63" s="126"/>
      <c r="M63" s="126"/>
      <c r="N63" s="95"/>
    </row>
    <row r="64" spans="1:14" ht="26.4">
      <c r="A64" s="627" t="s">
        <v>1722</v>
      </c>
      <c r="B64" s="519" t="s">
        <v>1472</v>
      </c>
      <c r="C64" s="525" t="s">
        <v>559</v>
      </c>
      <c r="D64" s="516" t="s">
        <v>560</v>
      </c>
      <c r="E64" s="772"/>
      <c r="F64" s="772"/>
      <c r="G64" s="772"/>
      <c r="H64" s="817"/>
      <c r="I64" s="126"/>
      <c r="J64" s="126"/>
      <c r="M64" s="126"/>
      <c r="N64" s="95"/>
    </row>
    <row r="65" spans="1:14" ht="39.6">
      <c r="A65" s="627" t="s">
        <v>1733</v>
      </c>
      <c r="B65" s="519" t="s">
        <v>1473</v>
      </c>
      <c r="C65" s="525" t="s">
        <v>561</v>
      </c>
      <c r="D65" s="516" t="s">
        <v>562</v>
      </c>
      <c r="E65" s="840">
        <f>E61+E38+E62+E63+E64</f>
        <v>0</v>
      </c>
      <c r="F65" s="840">
        <f t="shared" ref="F65:H65" si="10">F61+F38+F62+F63+F64</f>
        <v>0</v>
      </c>
      <c r="G65" s="840">
        <f t="shared" si="10"/>
        <v>0</v>
      </c>
      <c r="H65" s="817">
        <f t="shared" si="10"/>
        <v>0</v>
      </c>
      <c r="I65" s="125"/>
      <c r="J65" s="125"/>
      <c r="M65" s="125"/>
      <c r="N65" s="95"/>
    </row>
    <row r="66" spans="1:14" ht="66">
      <c r="A66" s="627" t="s">
        <v>1724</v>
      </c>
      <c r="B66" s="519" t="s">
        <v>1427</v>
      </c>
      <c r="C66" s="528" t="s">
        <v>537</v>
      </c>
      <c r="D66" s="511" t="s">
        <v>538</v>
      </c>
      <c r="E66" s="841"/>
      <c r="F66" s="776"/>
      <c r="G66" s="776"/>
      <c r="H66" s="851"/>
      <c r="N66" s="95"/>
    </row>
    <row r="67" spans="1:14" ht="52.8">
      <c r="A67" s="627" t="s">
        <v>1725</v>
      </c>
      <c r="B67" s="519" t="s">
        <v>1428</v>
      </c>
      <c r="C67" s="529" t="s">
        <v>539</v>
      </c>
      <c r="D67" s="513" t="s">
        <v>540</v>
      </c>
      <c r="E67" s="764"/>
      <c r="F67" s="764"/>
      <c r="G67" s="764"/>
      <c r="H67" s="850"/>
      <c r="N67" s="95"/>
    </row>
    <row r="68" spans="1:14" s="119" customFormat="1" ht="52.8">
      <c r="A68" s="651" t="s">
        <v>1726</v>
      </c>
      <c r="B68" s="519" t="s">
        <v>1429</v>
      </c>
      <c r="C68" s="530" t="s">
        <v>541</v>
      </c>
      <c r="D68" s="531" t="s">
        <v>542</v>
      </c>
      <c r="E68" s="842"/>
      <c r="F68" s="770"/>
      <c r="G68" s="770"/>
      <c r="H68" s="852"/>
      <c r="I68" s="17"/>
      <c r="J68" s="17"/>
      <c r="M68" s="17"/>
      <c r="N68" s="95"/>
    </row>
    <row r="69" spans="1:14" s="119" customFormat="1">
      <c r="A69" s="651"/>
      <c r="D69" s="127"/>
    </row>
  </sheetData>
  <mergeCells count="5">
    <mergeCell ref="C12:C14"/>
    <mergeCell ref="G12:H12"/>
    <mergeCell ref="E12:F12"/>
    <mergeCell ref="B6:C6"/>
    <mergeCell ref="B8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1" manualBreakCount="1">
    <brk id="68" min="1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1"/>
  <dimension ref="A1:G23"/>
  <sheetViews>
    <sheetView showGridLines="0" view="pageBreakPreview" zoomScale="80" zoomScaleNormal="100" zoomScaleSheetLayoutView="80" workbookViewId="0">
      <selection activeCell="U24" sqref="U24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5" style="1" customWidth="1"/>
    <col min="4" max="4" width="26" style="1" customWidth="1"/>
    <col min="5" max="7" width="22.5546875" style="1" customWidth="1"/>
    <col min="8" max="16384" width="9.109375" style="1"/>
  </cols>
  <sheetData>
    <row r="1" spans="1:7" s="658" customFormat="1">
      <c r="A1" s="610" t="s">
        <v>778</v>
      </c>
      <c r="B1" s="653" t="s">
        <v>1544</v>
      </c>
      <c r="C1" s="654"/>
      <c r="D1" s="654"/>
    </row>
    <row r="2" spans="1:7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7" ht="23.4">
      <c r="B3" s="277" t="s">
        <v>112</v>
      </c>
      <c r="C3" s="672" t="str">
        <f>Index!C3</f>
        <v>30.09.2022</v>
      </c>
      <c r="D3" s="673"/>
    </row>
    <row r="4" spans="1:7" ht="23.4">
      <c r="B4" s="277" t="s">
        <v>113</v>
      </c>
      <c r="C4" s="674" t="s">
        <v>1783</v>
      </c>
      <c r="D4"/>
    </row>
    <row r="5" spans="1:7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7" s="17" customFormat="1" ht="32.25" customHeight="1">
      <c r="A6" s="627"/>
      <c r="B6" s="1718" t="s">
        <v>7</v>
      </c>
      <c r="C6" s="1743"/>
      <c r="D6" s="320"/>
      <c r="E6" s="106"/>
    </row>
    <row r="7" spans="1:7" s="613" customFormat="1" ht="10.199999999999999">
      <c r="A7" s="610">
        <v>5</v>
      </c>
      <c r="E7" s="613" t="s">
        <v>1545</v>
      </c>
      <c r="F7" s="613" t="s">
        <v>1546</v>
      </c>
      <c r="G7" s="613" t="s">
        <v>1547</v>
      </c>
    </row>
    <row r="8" spans="1:7">
      <c r="B8" s="1730" t="s">
        <v>1287</v>
      </c>
      <c r="C8" s="1616"/>
      <c r="D8" s="1616"/>
      <c r="E8" s="1616"/>
      <c r="F8" s="16"/>
      <c r="G8" s="16"/>
    </row>
    <row r="9" spans="1:7">
      <c r="B9" s="128"/>
      <c r="F9" s="16"/>
      <c r="G9" s="16"/>
    </row>
    <row r="10" spans="1:7">
      <c r="B10" s="128"/>
      <c r="F10" s="16"/>
      <c r="G10" s="16"/>
    </row>
    <row r="12" spans="1:7">
      <c r="B12" s="1731"/>
      <c r="C12" s="1732"/>
      <c r="D12" s="1737" t="s">
        <v>549</v>
      </c>
      <c r="E12" s="1740" t="s">
        <v>122</v>
      </c>
      <c r="F12" s="1741"/>
      <c r="G12" s="1742"/>
    </row>
    <row r="13" spans="1:7" ht="39.6">
      <c r="B13" s="1733"/>
      <c r="C13" s="1734"/>
      <c r="D13" s="1738"/>
      <c r="E13" s="507" t="s">
        <v>563</v>
      </c>
      <c r="F13" s="507" t="s">
        <v>564</v>
      </c>
      <c r="G13" s="507" t="s">
        <v>565</v>
      </c>
    </row>
    <row r="14" spans="1:7" ht="26.4">
      <c r="B14" s="1733"/>
      <c r="C14" s="1734"/>
      <c r="D14" s="1738"/>
      <c r="E14" s="508" t="s">
        <v>566</v>
      </c>
      <c r="F14" s="508" t="s">
        <v>566</v>
      </c>
      <c r="G14" s="508" t="s">
        <v>566</v>
      </c>
    </row>
    <row r="15" spans="1:7">
      <c r="B15" s="1735"/>
      <c r="C15" s="1736"/>
      <c r="D15" s="1739"/>
      <c r="E15" s="509" t="s">
        <v>1111</v>
      </c>
      <c r="F15" s="509" t="s">
        <v>1112</v>
      </c>
      <c r="G15" s="509" t="s">
        <v>1113</v>
      </c>
    </row>
    <row r="16" spans="1:7" ht="26.4">
      <c r="A16" s="610" t="s">
        <v>1288</v>
      </c>
      <c r="B16" s="495" t="s">
        <v>1111</v>
      </c>
      <c r="C16" s="510" t="s">
        <v>899</v>
      </c>
      <c r="D16" s="511" t="s">
        <v>900</v>
      </c>
      <c r="E16" s="843"/>
      <c r="F16" s="843"/>
      <c r="G16" s="843"/>
    </row>
    <row r="17" spans="1:7" ht="26.4">
      <c r="A17" s="610" t="s">
        <v>1289</v>
      </c>
      <c r="B17" s="469" t="s">
        <v>1112</v>
      </c>
      <c r="C17" s="512" t="s">
        <v>567</v>
      </c>
      <c r="D17" s="513" t="s">
        <v>368</v>
      </c>
      <c r="E17" s="844"/>
      <c r="F17" s="844"/>
      <c r="G17" s="844"/>
    </row>
    <row r="18" spans="1:7" ht="40.5" customHeight="1">
      <c r="A18" s="610" t="s">
        <v>1290</v>
      </c>
      <c r="B18" s="469" t="s">
        <v>1113</v>
      </c>
      <c r="C18" s="512" t="s">
        <v>93</v>
      </c>
      <c r="D18" s="513" t="s">
        <v>568</v>
      </c>
      <c r="E18" s="844"/>
      <c r="F18" s="844"/>
      <c r="G18" s="844"/>
    </row>
    <row r="19" spans="1:7" ht="45.75" customHeight="1">
      <c r="A19" s="610" t="s">
        <v>1291</v>
      </c>
      <c r="B19" s="469" t="s">
        <v>1114</v>
      </c>
      <c r="C19" s="512" t="s">
        <v>569</v>
      </c>
      <c r="D19" s="513" t="s">
        <v>570</v>
      </c>
      <c r="E19" s="844"/>
      <c r="F19" s="844"/>
      <c r="G19" s="844"/>
    </row>
    <row r="20" spans="1:7" ht="26.4">
      <c r="A20" s="610" t="s">
        <v>1292</v>
      </c>
      <c r="B20" s="469" t="s">
        <v>1115</v>
      </c>
      <c r="C20" s="514" t="s">
        <v>571</v>
      </c>
      <c r="D20" s="513" t="s">
        <v>900</v>
      </c>
      <c r="E20" s="845"/>
      <c r="F20" s="845"/>
      <c r="G20" s="845"/>
    </row>
    <row r="21" spans="1:7" ht="22.5" customHeight="1">
      <c r="A21" s="610" t="s">
        <v>1293</v>
      </c>
      <c r="B21" s="469" t="s">
        <v>1120</v>
      </c>
      <c r="C21" s="512" t="s">
        <v>91</v>
      </c>
      <c r="D21" s="513" t="s">
        <v>368</v>
      </c>
      <c r="E21" s="844"/>
      <c r="F21" s="844"/>
      <c r="G21" s="844"/>
    </row>
    <row r="22" spans="1:7" ht="27.75" customHeight="1">
      <c r="A22" s="610" t="s">
        <v>1294</v>
      </c>
      <c r="B22" s="469" t="s">
        <v>1122</v>
      </c>
      <c r="C22" s="512" t="s">
        <v>169</v>
      </c>
      <c r="D22" s="513" t="s">
        <v>572</v>
      </c>
      <c r="E22" s="844"/>
      <c r="F22" s="844"/>
      <c r="G22" s="844"/>
    </row>
    <row r="23" spans="1:7" ht="30" customHeight="1">
      <c r="A23" s="610" t="s">
        <v>1295</v>
      </c>
      <c r="B23" s="499" t="s">
        <v>1124</v>
      </c>
      <c r="C23" s="515" t="s">
        <v>18</v>
      </c>
      <c r="D23" s="516" t="s">
        <v>572</v>
      </c>
      <c r="E23" s="114"/>
      <c r="F23" s="114"/>
      <c r="G23" s="846"/>
    </row>
  </sheetData>
  <mergeCells count="5">
    <mergeCell ref="B12:C15"/>
    <mergeCell ref="D12:D15"/>
    <mergeCell ref="E12:G12"/>
    <mergeCell ref="B6:C6"/>
    <mergeCell ref="B8:E8"/>
  </mergeCells>
  <pageMargins left="0.7" right="0.7" top="0.75" bottom="0.75" header="0.3" footer="0.3"/>
  <pageSetup paperSize="9" scale="58" orientation="portrait" horizontalDpi="300" verticalDpi="300" r:id="rId1"/>
  <headerFooter>
    <oddHeader>&amp;C&amp;"Calibri"&amp;10&amp;K000000Internal&amp;1#</oddHeader>
  </headerFooter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"/>
  <dimension ref="A1:I39"/>
  <sheetViews>
    <sheetView showGridLines="0" view="pageBreakPreview" topLeftCell="A15" zoomScale="80" zoomScaleNormal="100" zoomScaleSheetLayoutView="80" workbookViewId="0">
      <selection activeCell="E33" activeCellId="4" sqref="E17:I17 E18:F30 G24:I24 E32:I32 E33:F38"/>
    </sheetView>
  </sheetViews>
  <sheetFormatPr defaultColWidth="10.44140625" defaultRowHeight="13.2"/>
  <cols>
    <col min="1" max="1" width="2.6640625" style="610" customWidth="1"/>
    <col min="2" max="2" width="12.33203125" style="1" customWidth="1"/>
    <col min="3" max="3" width="45" style="1" customWidth="1"/>
    <col min="4" max="4" width="38" style="1" customWidth="1"/>
    <col min="5" max="5" width="18" style="1" customWidth="1"/>
    <col min="6" max="6" width="18.88671875" style="1" customWidth="1"/>
    <col min="7" max="7" width="16.6640625" style="1" customWidth="1"/>
    <col min="8" max="8" width="17.88671875" style="1" customWidth="1"/>
    <col min="9" max="9" width="18" style="1" customWidth="1"/>
    <col min="10" max="15" width="16.6640625" style="1" customWidth="1"/>
    <col min="16" max="16384" width="10.44140625" style="1"/>
  </cols>
  <sheetData>
    <row r="1" spans="1:9" s="658" customFormat="1">
      <c r="A1" s="610" t="s">
        <v>779</v>
      </c>
      <c r="B1" s="653" t="s">
        <v>1544</v>
      </c>
      <c r="C1" s="654"/>
      <c r="D1" s="654"/>
    </row>
    <row r="2" spans="1:9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9" ht="23.4">
      <c r="B3" s="277" t="s">
        <v>112</v>
      </c>
      <c r="C3" s="672" t="str">
        <f>Index!C3</f>
        <v>30.09.2022</v>
      </c>
      <c r="D3" s="673"/>
    </row>
    <row r="4" spans="1:9" ht="23.4">
      <c r="B4" s="277" t="s">
        <v>113</v>
      </c>
      <c r="C4" s="674" t="s">
        <v>1783</v>
      </c>
      <c r="D4"/>
    </row>
    <row r="5" spans="1:9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9" s="17" customFormat="1" ht="32.25" customHeight="1">
      <c r="A6" s="627"/>
      <c r="B6" s="1718" t="s">
        <v>7</v>
      </c>
      <c r="C6" s="1743"/>
      <c r="D6" s="320"/>
      <c r="E6" s="106"/>
    </row>
    <row r="7" spans="1:9" s="613" customFormat="1" ht="10.199999999999999">
      <c r="A7" s="610">
        <v>5</v>
      </c>
      <c r="E7" s="613" t="s">
        <v>1545</v>
      </c>
      <c r="F7" s="613" t="s">
        <v>1546</v>
      </c>
      <c r="G7" s="613" t="s">
        <v>1547</v>
      </c>
      <c r="H7" s="613" t="s">
        <v>1548</v>
      </c>
      <c r="I7" s="613" t="s">
        <v>1549</v>
      </c>
    </row>
    <row r="8" spans="1:9">
      <c r="B8" s="1744" t="s">
        <v>1259</v>
      </c>
      <c r="C8" s="1616"/>
      <c r="D8" s="1616"/>
    </row>
    <row r="9" spans="1:9">
      <c r="B9" s="77"/>
    </row>
    <row r="10" spans="1:9">
      <c r="B10" s="77"/>
    </row>
    <row r="11" spans="1:9">
      <c r="B11" s="77"/>
    </row>
    <row r="12" spans="1:9" ht="39.6">
      <c r="B12" s="1652"/>
      <c r="C12" s="1653"/>
      <c r="D12" s="1641" t="s">
        <v>549</v>
      </c>
      <c r="E12" s="51" t="s">
        <v>573</v>
      </c>
      <c r="F12" s="51" t="s">
        <v>574</v>
      </c>
      <c r="G12" s="1644" t="s">
        <v>575</v>
      </c>
      <c r="H12" s="1645"/>
      <c r="I12" s="51" t="s">
        <v>576</v>
      </c>
    </row>
    <row r="13" spans="1:9" ht="92.4">
      <c r="B13" s="1654"/>
      <c r="C13" s="1655"/>
      <c r="D13" s="1642"/>
      <c r="E13" s="323" t="s">
        <v>122</v>
      </c>
      <c r="F13" s="51" t="s">
        <v>577</v>
      </c>
      <c r="G13" s="303" t="s">
        <v>578</v>
      </c>
      <c r="H13" s="302" t="s">
        <v>579</v>
      </c>
      <c r="I13" s="302" t="s">
        <v>580</v>
      </c>
    </row>
    <row r="14" spans="1:9" ht="92.4">
      <c r="B14" s="1654"/>
      <c r="C14" s="1655"/>
      <c r="D14" s="1642"/>
      <c r="E14" s="44" t="s">
        <v>581</v>
      </c>
      <c r="F14" s="107" t="s">
        <v>582</v>
      </c>
      <c r="G14" s="92" t="s">
        <v>583</v>
      </c>
      <c r="H14" s="92" t="s">
        <v>584</v>
      </c>
      <c r="I14" s="92" t="s">
        <v>97</v>
      </c>
    </row>
    <row r="15" spans="1:9">
      <c r="B15" s="1656"/>
      <c r="C15" s="1657"/>
      <c r="D15" s="1643"/>
      <c r="E15" s="468" t="s">
        <v>1111</v>
      </c>
      <c r="F15" s="468" t="s">
        <v>1112</v>
      </c>
      <c r="G15" s="468" t="s">
        <v>1113</v>
      </c>
      <c r="H15" s="468" t="s">
        <v>1114</v>
      </c>
      <c r="I15" s="468" t="s">
        <v>1115</v>
      </c>
    </row>
    <row r="16" spans="1:9">
      <c r="B16" s="108"/>
      <c r="C16" s="109" t="s">
        <v>585</v>
      </c>
      <c r="D16" s="110"/>
      <c r="E16" s="493"/>
      <c r="F16" s="493"/>
      <c r="G16" s="493"/>
      <c r="H16" s="493"/>
      <c r="I16" s="493"/>
    </row>
    <row r="17" spans="1:9" ht="39.6">
      <c r="A17" s="610" t="s">
        <v>1288</v>
      </c>
      <c r="B17" s="358" t="s">
        <v>1111</v>
      </c>
      <c r="C17" s="494" t="s">
        <v>15</v>
      </c>
      <c r="D17" s="481" t="s">
        <v>586</v>
      </c>
      <c r="E17" s="778"/>
      <c r="F17" s="778"/>
      <c r="G17" s="778"/>
      <c r="H17" s="778"/>
      <c r="I17" s="778"/>
    </row>
    <row r="18" spans="1:9" ht="26.4">
      <c r="A18" s="610" t="s">
        <v>1289</v>
      </c>
      <c r="B18" s="495" t="s">
        <v>1112</v>
      </c>
      <c r="C18" s="496" t="s">
        <v>89</v>
      </c>
      <c r="D18" s="497" t="s">
        <v>515</v>
      </c>
      <c r="E18" s="793"/>
      <c r="F18" s="793"/>
      <c r="G18" s="210"/>
      <c r="H18" s="210"/>
      <c r="I18" s="210"/>
    </row>
    <row r="19" spans="1:9" ht="26.4">
      <c r="A19" s="610" t="s">
        <v>1290</v>
      </c>
      <c r="B19" s="469" t="s">
        <v>1113</v>
      </c>
      <c r="C19" s="498" t="s">
        <v>92</v>
      </c>
      <c r="D19" s="497" t="s">
        <v>523</v>
      </c>
      <c r="E19" s="787"/>
      <c r="F19" s="787"/>
      <c r="G19" s="111"/>
      <c r="H19" s="111"/>
      <c r="I19" s="111"/>
    </row>
    <row r="20" spans="1:9" ht="26.4">
      <c r="A20" s="610" t="s">
        <v>1291</v>
      </c>
      <c r="B20" s="469" t="s">
        <v>1114</v>
      </c>
      <c r="C20" s="498" t="s">
        <v>94</v>
      </c>
      <c r="D20" s="497" t="s">
        <v>524</v>
      </c>
      <c r="E20" s="787"/>
      <c r="F20" s="787"/>
      <c r="G20" s="111"/>
      <c r="H20" s="111"/>
      <c r="I20" s="111"/>
    </row>
    <row r="21" spans="1:9" ht="26.4">
      <c r="A21" s="610" t="s">
        <v>1292</v>
      </c>
      <c r="B21" s="469" t="s">
        <v>1115</v>
      </c>
      <c r="C21" s="498" t="s">
        <v>95</v>
      </c>
      <c r="D21" s="497" t="s">
        <v>525</v>
      </c>
      <c r="E21" s="787"/>
      <c r="F21" s="787"/>
      <c r="G21" s="111"/>
      <c r="H21" s="111"/>
      <c r="I21" s="111"/>
    </row>
    <row r="22" spans="1:9" ht="26.4">
      <c r="A22" s="610" t="s">
        <v>1293</v>
      </c>
      <c r="B22" s="469" t="s">
        <v>1120</v>
      </c>
      <c r="C22" s="498" t="s">
        <v>96</v>
      </c>
      <c r="D22" s="497" t="s">
        <v>534</v>
      </c>
      <c r="E22" s="787"/>
      <c r="F22" s="787"/>
      <c r="G22" s="111"/>
      <c r="H22" s="111"/>
      <c r="I22" s="111"/>
    </row>
    <row r="23" spans="1:9" ht="26.4">
      <c r="A23" s="610" t="s">
        <v>1294</v>
      </c>
      <c r="B23" s="499" t="s">
        <v>1122</v>
      </c>
      <c r="C23" s="500" t="s">
        <v>533</v>
      </c>
      <c r="D23" s="497" t="s">
        <v>535</v>
      </c>
      <c r="E23" s="787"/>
      <c r="F23" s="787"/>
      <c r="G23" s="111"/>
      <c r="H23" s="111"/>
      <c r="I23" s="111"/>
    </row>
    <row r="24" spans="1:9" ht="39.6">
      <c r="A24" s="610" t="s">
        <v>1295</v>
      </c>
      <c r="B24" s="358" t="s">
        <v>1124</v>
      </c>
      <c r="C24" s="405" t="s">
        <v>18</v>
      </c>
      <c r="D24" s="501" t="s">
        <v>587</v>
      </c>
      <c r="E24" s="778"/>
      <c r="F24" s="778"/>
      <c r="G24" s="778"/>
      <c r="H24" s="778"/>
      <c r="I24" s="778"/>
    </row>
    <row r="25" spans="1:9" ht="26.4">
      <c r="A25" s="610" t="s">
        <v>1304</v>
      </c>
      <c r="B25" s="495" t="s">
        <v>1164</v>
      </c>
      <c r="C25" s="496" t="s">
        <v>89</v>
      </c>
      <c r="D25" s="497" t="s">
        <v>515</v>
      </c>
      <c r="E25" s="787"/>
      <c r="F25" s="787"/>
      <c r="G25" s="111"/>
      <c r="H25" s="111"/>
      <c r="I25" s="111"/>
    </row>
    <row r="26" spans="1:9" ht="26.4">
      <c r="A26" s="610" t="s">
        <v>1305</v>
      </c>
      <c r="B26" s="495" t="s">
        <v>1166</v>
      </c>
      <c r="C26" s="498" t="s">
        <v>92</v>
      </c>
      <c r="D26" s="497" t="s">
        <v>523</v>
      </c>
      <c r="E26" s="787"/>
      <c r="F26" s="787"/>
      <c r="G26" s="111"/>
      <c r="H26" s="111"/>
      <c r="I26" s="111"/>
    </row>
    <row r="27" spans="1:9" ht="26.4">
      <c r="A27" s="610" t="s">
        <v>1306</v>
      </c>
      <c r="B27" s="495" t="s">
        <v>1168</v>
      </c>
      <c r="C27" s="498" t="s">
        <v>94</v>
      </c>
      <c r="D27" s="497" t="s">
        <v>524</v>
      </c>
      <c r="E27" s="787"/>
      <c r="F27" s="787"/>
      <c r="G27" s="111"/>
      <c r="H27" s="111"/>
      <c r="I27" s="111"/>
    </row>
    <row r="28" spans="1:9" ht="26.4">
      <c r="A28" s="610" t="s">
        <v>1307</v>
      </c>
      <c r="B28" s="495" t="s">
        <v>1169</v>
      </c>
      <c r="C28" s="498" t="s">
        <v>95</v>
      </c>
      <c r="D28" s="497" t="s">
        <v>525</v>
      </c>
      <c r="E28" s="787"/>
      <c r="F28" s="787"/>
      <c r="G28" s="111"/>
      <c r="H28" s="111"/>
      <c r="I28" s="111"/>
    </row>
    <row r="29" spans="1:9" ht="26.4">
      <c r="A29" s="610" t="s">
        <v>1308</v>
      </c>
      <c r="B29" s="495" t="s">
        <v>1171</v>
      </c>
      <c r="C29" s="498" t="s">
        <v>96</v>
      </c>
      <c r="D29" s="497" t="s">
        <v>534</v>
      </c>
      <c r="E29" s="787"/>
      <c r="F29" s="787"/>
      <c r="G29" s="111"/>
      <c r="H29" s="111"/>
      <c r="I29" s="111"/>
    </row>
    <row r="30" spans="1:9" ht="26.4">
      <c r="A30" s="610" t="s">
        <v>1309</v>
      </c>
      <c r="B30" s="495" t="s">
        <v>1173</v>
      </c>
      <c r="C30" s="498" t="s">
        <v>533</v>
      </c>
      <c r="D30" s="497" t="s">
        <v>535</v>
      </c>
      <c r="E30" s="787"/>
      <c r="F30" s="787"/>
      <c r="G30" s="111"/>
      <c r="H30" s="111"/>
      <c r="I30" s="111"/>
    </row>
    <row r="31" spans="1:9">
      <c r="B31" s="502"/>
      <c r="C31" s="503" t="s">
        <v>588</v>
      </c>
      <c r="D31" s="110"/>
      <c r="E31" s="112"/>
      <c r="F31" s="112"/>
      <c r="G31" s="112"/>
      <c r="H31" s="112"/>
      <c r="I31" s="112"/>
    </row>
    <row r="32" spans="1:9" ht="39.6">
      <c r="A32" s="610" t="s">
        <v>1310</v>
      </c>
      <c r="B32" s="495" t="s">
        <v>1175</v>
      </c>
      <c r="C32" s="504" t="s">
        <v>844</v>
      </c>
      <c r="D32" s="501" t="s">
        <v>589</v>
      </c>
      <c r="E32" s="816"/>
      <c r="F32" s="816"/>
      <c r="G32" s="816"/>
      <c r="H32" s="816"/>
      <c r="I32" s="816"/>
    </row>
    <row r="33" spans="1:9" ht="26.4">
      <c r="A33" s="610" t="s">
        <v>1625</v>
      </c>
      <c r="B33" s="495" t="s">
        <v>1191</v>
      </c>
      <c r="C33" s="496" t="s">
        <v>89</v>
      </c>
      <c r="D33" s="497" t="s">
        <v>515</v>
      </c>
      <c r="E33" s="787"/>
      <c r="F33" s="787"/>
      <c r="G33" s="111"/>
      <c r="H33" s="111"/>
      <c r="I33" s="111"/>
    </row>
    <row r="34" spans="1:9" ht="26.4">
      <c r="A34" s="610" t="s">
        <v>1626</v>
      </c>
      <c r="B34" s="495" t="s">
        <v>1192</v>
      </c>
      <c r="C34" s="498" t="s">
        <v>92</v>
      </c>
      <c r="D34" s="497" t="s">
        <v>523</v>
      </c>
      <c r="E34" s="787"/>
      <c r="F34" s="787"/>
      <c r="G34" s="111"/>
      <c r="H34" s="111"/>
      <c r="I34" s="111"/>
    </row>
    <row r="35" spans="1:9" ht="26.4">
      <c r="A35" s="610" t="s">
        <v>1627</v>
      </c>
      <c r="B35" s="495" t="s">
        <v>1193</v>
      </c>
      <c r="C35" s="498" t="s">
        <v>94</v>
      </c>
      <c r="D35" s="497" t="s">
        <v>524</v>
      </c>
      <c r="E35" s="787"/>
      <c r="F35" s="787"/>
      <c r="G35" s="111"/>
      <c r="H35" s="111"/>
      <c r="I35" s="111"/>
    </row>
    <row r="36" spans="1:9" ht="26.4">
      <c r="A36" s="610" t="s">
        <v>1628</v>
      </c>
      <c r="B36" s="495" t="s">
        <v>1194</v>
      </c>
      <c r="C36" s="498" t="s">
        <v>95</v>
      </c>
      <c r="D36" s="497" t="s">
        <v>525</v>
      </c>
      <c r="E36" s="787"/>
      <c r="F36" s="787"/>
      <c r="G36" s="111"/>
      <c r="H36" s="111"/>
      <c r="I36" s="111"/>
    </row>
    <row r="37" spans="1:9" ht="26.4">
      <c r="A37" s="610" t="s">
        <v>1662</v>
      </c>
      <c r="B37" s="495" t="s">
        <v>1195</v>
      </c>
      <c r="C37" s="498" t="s">
        <v>96</v>
      </c>
      <c r="D37" s="497" t="s">
        <v>534</v>
      </c>
      <c r="E37" s="787"/>
      <c r="F37" s="787"/>
      <c r="G37" s="111"/>
      <c r="H37" s="111"/>
      <c r="I37" s="111"/>
    </row>
    <row r="38" spans="1:9" ht="26.4">
      <c r="A38" s="610" t="s">
        <v>1663</v>
      </c>
      <c r="B38" s="495" t="s">
        <v>1196</v>
      </c>
      <c r="C38" s="505" t="s">
        <v>533</v>
      </c>
      <c r="D38" s="506" t="s">
        <v>535</v>
      </c>
      <c r="E38" s="782"/>
      <c r="F38" s="782"/>
      <c r="G38" s="113"/>
      <c r="H38" s="113"/>
      <c r="I38" s="113"/>
    </row>
    <row r="39" spans="1:9">
      <c r="B39" s="17"/>
      <c r="C39" s="17"/>
      <c r="D39" s="17"/>
      <c r="E39" s="106"/>
      <c r="F39" s="17"/>
      <c r="G39" s="17"/>
      <c r="H39" s="17"/>
      <c r="I39" s="17"/>
    </row>
  </sheetData>
  <mergeCells count="5">
    <mergeCell ref="B12:C15"/>
    <mergeCell ref="D12:D15"/>
    <mergeCell ref="G12:H12"/>
    <mergeCell ref="B6:C6"/>
    <mergeCell ref="B8:D8"/>
  </mergeCells>
  <pageMargins left="0.7" right="0.7" top="0.75" bottom="0.75" header="0.3" footer="0.3"/>
  <pageSetup paperSize="9" scale="47" orientation="portrait" horizontalDpi="300" verticalDpi="300" r:id="rId1"/>
  <headerFooter>
    <oddHeader>&amp;C&amp;"Calibri"&amp;10&amp;K000000Internal&amp;1#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113"/>
  <sheetViews>
    <sheetView showGridLines="0" view="pageBreakPreview" zoomScale="80" zoomScaleNormal="100" zoomScaleSheetLayoutView="80" workbookViewId="0">
      <selection activeCell="C2" sqref="C2:D3"/>
    </sheetView>
  </sheetViews>
  <sheetFormatPr defaultColWidth="9.109375" defaultRowHeight="13.2"/>
  <cols>
    <col min="1" max="1" width="2.6640625" style="307" customWidth="1"/>
    <col min="2" max="2" width="12.33203125" style="6" customWidth="1"/>
    <col min="3" max="3" width="63.33203125" style="6" customWidth="1"/>
    <col min="4" max="4" width="15" style="1025" customWidth="1"/>
    <col min="5" max="5" width="14.33203125" style="6" customWidth="1"/>
    <col min="6" max="6" width="15.88671875" style="6" customWidth="1"/>
    <col min="7" max="7" width="9.33203125" style="6" customWidth="1"/>
    <col min="8" max="8" width="15.88671875" style="6" customWidth="1"/>
    <col min="9" max="9" width="12.44140625" style="6" customWidth="1"/>
    <col min="10" max="10" width="10.44140625" style="6" customWidth="1"/>
    <col min="11" max="11" width="15.88671875" style="6" customWidth="1"/>
    <col min="12" max="12" width="10.5546875" style="6" customWidth="1"/>
    <col min="13" max="13" width="15.88671875" style="6" customWidth="1"/>
    <col min="14" max="14" width="10.44140625" style="6" customWidth="1"/>
    <col min="15" max="15" width="9.33203125" style="6" customWidth="1"/>
    <col min="16" max="16" width="17.6640625" style="6" customWidth="1"/>
    <col min="17" max="18" width="12.6640625" style="6" customWidth="1"/>
    <col min="19" max="16384" width="9.109375" style="6"/>
  </cols>
  <sheetData>
    <row r="1" spans="1:16" s="659" customFormat="1">
      <c r="A1" s="307" t="s">
        <v>1757</v>
      </c>
      <c r="B1" s="702" t="s">
        <v>1544</v>
      </c>
      <c r="C1" s="654"/>
      <c r="D1" s="881"/>
    </row>
    <row r="2" spans="1:16">
      <c r="B2" s="277" t="s">
        <v>111</v>
      </c>
      <c r="C2" s="882" t="s">
        <v>1781</v>
      </c>
      <c r="D2" s="883" t="s">
        <v>1782</v>
      </c>
    </row>
    <row r="3" spans="1:16" ht="24.6">
      <c r="B3" s="277" t="s">
        <v>112</v>
      </c>
      <c r="C3" s="884" t="s">
        <v>1823</v>
      </c>
      <c r="D3" s="885"/>
    </row>
    <row r="4" spans="1:16" ht="23.4">
      <c r="B4" s="277" t="s">
        <v>113</v>
      </c>
      <c r="C4" s="674" t="s">
        <v>1783</v>
      </c>
      <c r="D4" s="885"/>
    </row>
    <row r="5" spans="1:16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16" ht="32.25" customHeight="1">
      <c r="B6" s="1750" t="s">
        <v>874</v>
      </c>
      <c r="C6" s="1662"/>
    </row>
    <row r="7" spans="1:16" s="615" customFormat="1" ht="10.199999999999999">
      <c r="A7" s="307">
        <v>5</v>
      </c>
      <c r="B7" s="626"/>
      <c r="D7" s="1026"/>
      <c r="E7" s="615" t="s">
        <v>1545</v>
      </c>
      <c r="F7" s="615" t="s">
        <v>1546</v>
      </c>
      <c r="G7" s="615" t="s">
        <v>1547</v>
      </c>
      <c r="H7" s="615" t="s">
        <v>1548</v>
      </c>
      <c r="I7" s="615" t="s">
        <v>1549</v>
      </c>
      <c r="J7" s="615" t="s">
        <v>1551</v>
      </c>
      <c r="K7" s="615" t="s">
        <v>1552</v>
      </c>
      <c r="L7" s="615" t="s">
        <v>1553</v>
      </c>
      <c r="M7" s="615" t="s">
        <v>1565</v>
      </c>
      <c r="N7" s="615" t="s">
        <v>1566</v>
      </c>
      <c r="O7" s="615" t="s">
        <v>1567</v>
      </c>
      <c r="P7" s="615" t="s">
        <v>1576</v>
      </c>
    </row>
    <row r="8" spans="1:16" ht="21">
      <c r="B8" s="1751" t="s">
        <v>885</v>
      </c>
      <c r="C8" s="1620"/>
      <c r="D8" s="1620"/>
    </row>
    <row r="9" spans="1:16" ht="4.5" customHeight="1">
      <c r="B9" s="45"/>
      <c r="C9" s="1"/>
      <c r="D9" s="896"/>
    </row>
    <row r="10" spans="1:16" ht="4.5" customHeight="1">
      <c r="B10" s="45"/>
      <c r="C10" s="1"/>
      <c r="D10" s="896"/>
    </row>
    <row r="11" spans="1:16" ht="4.5" customHeight="1">
      <c r="B11" s="99"/>
    </row>
    <row r="12" spans="1:16" ht="113.25" customHeight="1">
      <c r="B12" s="100"/>
      <c r="C12" s="101"/>
      <c r="D12" s="1752" t="s">
        <v>549</v>
      </c>
      <c r="E12" s="1745" t="s">
        <v>886</v>
      </c>
      <c r="F12" s="1745" t="s">
        <v>887</v>
      </c>
      <c r="G12" s="1745" t="s">
        <v>1748</v>
      </c>
      <c r="H12" s="1745" t="s">
        <v>888</v>
      </c>
      <c r="I12" s="1745" t="s">
        <v>1749</v>
      </c>
      <c r="J12" s="1745" t="s">
        <v>889</v>
      </c>
      <c r="K12" s="1745" t="s">
        <v>890</v>
      </c>
      <c r="L12" s="1745" t="s">
        <v>590</v>
      </c>
      <c r="M12" s="1745" t="s">
        <v>891</v>
      </c>
      <c r="N12" s="1745" t="s">
        <v>591</v>
      </c>
      <c r="O12" s="1745" t="s">
        <v>592</v>
      </c>
      <c r="P12" s="1747" t="s">
        <v>1750</v>
      </c>
    </row>
    <row r="13" spans="1:16">
      <c r="B13" s="102"/>
      <c r="C13" s="103"/>
      <c r="D13" s="1753"/>
      <c r="E13" s="1746"/>
      <c r="F13" s="1749"/>
      <c r="G13" s="1749"/>
      <c r="H13" s="1746"/>
      <c r="I13" s="1746"/>
      <c r="J13" s="1746"/>
      <c r="K13" s="1746"/>
      <c r="L13" s="1746"/>
      <c r="M13" s="1746"/>
      <c r="N13" s="1746"/>
      <c r="O13" s="1746"/>
      <c r="P13" s="1748"/>
    </row>
    <row r="14" spans="1:16" s="1025" customFormat="1" ht="33.75" customHeight="1">
      <c r="A14" s="1027"/>
      <c r="B14" s="1028"/>
      <c r="C14" s="1029"/>
      <c r="D14" s="1030"/>
      <c r="E14" s="1031"/>
      <c r="F14" s="969" t="s">
        <v>593</v>
      </c>
      <c r="G14" s="969" t="s">
        <v>594</v>
      </c>
      <c r="H14" s="969" t="s">
        <v>595</v>
      </c>
      <c r="I14" s="969" t="s">
        <v>596</v>
      </c>
      <c r="J14" s="969" t="s">
        <v>892</v>
      </c>
      <c r="K14" s="969" t="s">
        <v>597</v>
      </c>
      <c r="L14" s="969" t="s">
        <v>893</v>
      </c>
      <c r="M14" s="1032"/>
      <c r="N14" s="1032"/>
      <c r="O14" s="969" t="s">
        <v>598</v>
      </c>
      <c r="P14" s="969" t="s">
        <v>1096</v>
      </c>
    </row>
    <row r="15" spans="1:16" s="1039" customFormat="1" ht="22.8">
      <c r="A15" s="1033"/>
      <c r="B15" s="1034"/>
      <c r="C15" s="1035"/>
      <c r="D15" s="1036"/>
      <c r="E15" s="1037" t="s">
        <v>1111</v>
      </c>
      <c r="F15" s="1038" t="s">
        <v>1112</v>
      </c>
      <c r="G15" s="1037" t="s">
        <v>1113</v>
      </c>
      <c r="H15" s="1037" t="s">
        <v>1114</v>
      </c>
      <c r="I15" s="1037" t="s">
        <v>1115</v>
      </c>
      <c r="J15" s="1037" t="s">
        <v>1122</v>
      </c>
      <c r="K15" s="1037" t="s">
        <v>1124</v>
      </c>
      <c r="L15" s="1037" t="s">
        <v>1164</v>
      </c>
      <c r="M15" s="1037" t="s">
        <v>1166</v>
      </c>
      <c r="N15" s="1037" t="s">
        <v>1168</v>
      </c>
      <c r="O15" s="1037" t="s">
        <v>1169</v>
      </c>
      <c r="P15" s="1037" t="s">
        <v>1458</v>
      </c>
    </row>
    <row r="16" spans="1:16" ht="26.4">
      <c r="A16" s="307" t="s">
        <v>1288</v>
      </c>
      <c r="B16" s="1037" t="s">
        <v>1111</v>
      </c>
      <c r="C16" s="485" t="s">
        <v>894</v>
      </c>
      <c r="D16" s="914" t="s">
        <v>599</v>
      </c>
      <c r="E16" s="1040">
        <f>E17+E18+E24</f>
        <v>-35506</v>
      </c>
      <c r="F16" s="1040">
        <f t="shared" ref="F16:P16" si="0">F17+F18+F24</f>
        <v>-6901</v>
      </c>
      <c r="G16" s="1040">
        <f t="shared" si="0"/>
        <v>0</v>
      </c>
      <c r="H16" s="1040">
        <f t="shared" si="0"/>
        <v>21659</v>
      </c>
      <c r="I16" s="1040">
        <f t="shared" si="0"/>
        <v>0</v>
      </c>
      <c r="J16" s="1040">
        <f t="shared" si="0"/>
        <v>0</v>
      </c>
      <c r="K16" s="1040">
        <f t="shared" si="0"/>
        <v>0</v>
      </c>
      <c r="L16" s="1040">
        <f t="shared" si="0"/>
        <v>0</v>
      </c>
      <c r="M16" s="1040">
        <f>SUM(E16:L16)</f>
        <v>-20748</v>
      </c>
      <c r="N16" s="778">
        <f t="shared" si="0"/>
        <v>0</v>
      </c>
      <c r="O16" s="778">
        <f t="shared" si="0"/>
        <v>0</v>
      </c>
      <c r="P16" s="1040">
        <f t="shared" si="0"/>
        <v>-23911</v>
      </c>
    </row>
    <row r="17" spans="1:16" ht="22.8">
      <c r="B17" s="1041" t="s">
        <v>1456</v>
      </c>
      <c r="C17" s="479" t="s">
        <v>1137</v>
      </c>
      <c r="D17" s="1042" t="s">
        <v>1347</v>
      </c>
      <c r="E17" s="1043">
        <v>0</v>
      </c>
      <c r="F17" s="1043">
        <v>0</v>
      </c>
      <c r="G17" s="1043">
        <v>0</v>
      </c>
      <c r="H17" s="1043">
        <v>0</v>
      </c>
      <c r="I17" s="1043">
        <v>0</v>
      </c>
      <c r="J17" s="1043">
        <v>0</v>
      </c>
      <c r="K17" s="1043">
        <v>0</v>
      </c>
      <c r="L17" s="1043">
        <v>0</v>
      </c>
      <c r="M17" s="1044">
        <f t="shared" ref="M17:M80" si="1">SUM(E17:L17)</f>
        <v>0</v>
      </c>
      <c r="N17" s="1045">
        <v>0</v>
      </c>
      <c r="O17" s="1045">
        <v>0</v>
      </c>
      <c r="P17" s="1043"/>
    </row>
    <row r="18" spans="1:16" ht="22.8">
      <c r="A18" s="307" t="s">
        <v>1289</v>
      </c>
      <c r="B18" s="1037" t="s">
        <v>1112</v>
      </c>
      <c r="C18" s="1046" t="s">
        <v>133</v>
      </c>
      <c r="D18" s="906" t="s">
        <v>2</v>
      </c>
      <c r="E18" s="1047">
        <f>SUM(E19:E23)</f>
        <v>-791</v>
      </c>
      <c r="F18" s="1047">
        <f t="shared" ref="F18:P18" si="2">SUM(F19:F23)</f>
        <v>-49</v>
      </c>
      <c r="G18" s="1047">
        <f t="shared" si="2"/>
        <v>0</v>
      </c>
      <c r="H18" s="1047">
        <f t="shared" si="2"/>
        <v>72</v>
      </c>
      <c r="I18" s="1047">
        <f t="shared" si="2"/>
        <v>0</v>
      </c>
      <c r="J18" s="1047">
        <f t="shared" si="2"/>
        <v>0</v>
      </c>
      <c r="K18" s="1047">
        <f t="shared" si="2"/>
        <v>0</v>
      </c>
      <c r="L18" s="1047">
        <f t="shared" si="2"/>
        <v>0</v>
      </c>
      <c r="M18" s="1048">
        <f t="shared" si="1"/>
        <v>-768</v>
      </c>
      <c r="N18" s="779">
        <f t="shared" si="2"/>
        <v>0</v>
      </c>
      <c r="O18" s="779">
        <f t="shared" si="2"/>
        <v>0</v>
      </c>
      <c r="P18" s="1047">
        <f t="shared" si="2"/>
        <v>-23911</v>
      </c>
    </row>
    <row r="19" spans="1:16" ht="22.8">
      <c r="A19" s="307" t="s">
        <v>1290</v>
      </c>
      <c r="B19" s="1037" t="s">
        <v>1113</v>
      </c>
      <c r="C19" s="1049" t="s">
        <v>358</v>
      </c>
      <c r="D19" s="1050" t="s">
        <v>359</v>
      </c>
      <c r="E19" s="1051">
        <v>0</v>
      </c>
      <c r="F19" s="1051">
        <v>0</v>
      </c>
      <c r="G19" s="1051">
        <v>0</v>
      </c>
      <c r="H19" s="1051">
        <v>0</v>
      </c>
      <c r="I19" s="1051">
        <v>0</v>
      </c>
      <c r="J19" s="1051">
        <v>0</v>
      </c>
      <c r="K19" s="1051">
        <v>0</v>
      </c>
      <c r="L19" s="1051">
        <v>0</v>
      </c>
      <c r="M19" s="1048">
        <f t="shared" si="1"/>
        <v>0</v>
      </c>
      <c r="N19" s="780">
        <v>0</v>
      </c>
      <c r="O19" s="780">
        <v>0</v>
      </c>
      <c r="P19" s="1052">
        <v>0</v>
      </c>
    </row>
    <row r="20" spans="1:16" ht="22.8">
      <c r="A20" s="307" t="s">
        <v>1291</v>
      </c>
      <c r="B20" s="1037" t="s">
        <v>1114</v>
      </c>
      <c r="C20" s="1049" t="s">
        <v>85</v>
      </c>
      <c r="D20" s="1050" t="s">
        <v>360</v>
      </c>
      <c r="E20" s="1051">
        <v>-769</v>
      </c>
      <c r="F20" s="1051">
        <v>-49</v>
      </c>
      <c r="G20" s="1051">
        <v>0</v>
      </c>
      <c r="H20" s="1051">
        <v>53</v>
      </c>
      <c r="I20" s="1051">
        <v>0</v>
      </c>
      <c r="J20" s="1051">
        <v>0</v>
      </c>
      <c r="K20" s="1051">
        <v>0</v>
      </c>
      <c r="L20" s="1051">
        <v>0</v>
      </c>
      <c r="M20" s="1048">
        <f>SUM(E20:L20)</f>
        <v>-765</v>
      </c>
      <c r="N20" s="780">
        <v>0</v>
      </c>
      <c r="O20" s="780">
        <v>0</v>
      </c>
      <c r="P20" s="1052">
        <v>-23881</v>
      </c>
    </row>
    <row r="21" spans="1:16" ht="22.8">
      <c r="A21" s="307" t="s">
        <v>1292</v>
      </c>
      <c r="B21" s="1037" t="s">
        <v>1115</v>
      </c>
      <c r="C21" s="1049" t="s">
        <v>361</v>
      </c>
      <c r="D21" s="1050" t="s">
        <v>353</v>
      </c>
      <c r="E21" s="1051">
        <v>-22</v>
      </c>
      <c r="F21" s="1051">
        <v>0</v>
      </c>
      <c r="G21" s="1051">
        <v>0</v>
      </c>
      <c r="H21" s="1051">
        <v>19</v>
      </c>
      <c r="I21" s="1051">
        <v>0</v>
      </c>
      <c r="J21" s="1051">
        <v>0</v>
      </c>
      <c r="K21" s="1051">
        <v>0</v>
      </c>
      <c r="L21" s="1051">
        <v>0</v>
      </c>
      <c r="M21" s="1048">
        <f t="shared" si="1"/>
        <v>-3</v>
      </c>
      <c r="N21" s="780">
        <v>0</v>
      </c>
      <c r="O21" s="780">
        <v>0</v>
      </c>
      <c r="P21" s="1052">
        <v>-30</v>
      </c>
    </row>
    <row r="22" spans="1:16" ht="22.8">
      <c r="A22" s="307" t="s">
        <v>1293</v>
      </c>
      <c r="B22" s="1037" t="s">
        <v>1120</v>
      </c>
      <c r="C22" s="1049" t="s">
        <v>362</v>
      </c>
      <c r="D22" s="1050" t="s">
        <v>355</v>
      </c>
      <c r="E22" s="1051">
        <v>0</v>
      </c>
      <c r="F22" s="1051">
        <v>0</v>
      </c>
      <c r="G22" s="1051">
        <v>0</v>
      </c>
      <c r="H22" s="1051">
        <v>0</v>
      </c>
      <c r="I22" s="1051">
        <v>0</v>
      </c>
      <c r="J22" s="1051">
        <v>0</v>
      </c>
      <c r="K22" s="1051">
        <v>0</v>
      </c>
      <c r="L22" s="1051">
        <v>0</v>
      </c>
      <c r="M22" s="1048">
        <f t="shared" si="1"/>
        <v>0</v>
      </c>
      <c r="N22" s="780">
        <v>0</v>
      </c>
      <c r="O22" s="780">
        <v>0</v>
      </c>
      <c r="P22" s="1052">
        <v>0</v>
      </c>
    </row>
    <row r="23" spans="1:16" ht="22.8">
      <c r="A23" s="307" t="s">
        <v>1294</v>
      </c>
      <c r="B23" s="1037" t="s">
        <v>1122</v>
      </c>
      <c r="C23" s="1053" t="s">
        <v>363</v>
      </c>
      <c r="D23" s="1050" t="s">
        <v>357</v>
      </c>
      <c r="E23" s="1051">
        <v>0</v>
      </c>
      <c r="F23" s="1051">
        <v>0</v>
      </c>
      <c r="G23" s="1051">
        <v>0</v>
      </c>
      <c r="H23" s="1051">
        <v>0</v>
      </c>
      <c r="I23" s="1051">
        <v>0</v>
      </c>
      <c r="J23" s="1051">
        <v>0</v>
      </c>
      <c r="K23" s="1051">
        <v>0</v>
      </c>
      <c r="L23" s="1051">
        <v>0</v>
      </c>
      <c r="M23" s="1048">
        <f t="shared" si="1"/>
        <v>0</v>
      </c>
      <c r="N23" s="780">
        <v>0</v>
      </c>
      <c r="O23" s="780">
        <v>0</v>
      </c>
      <c r="P23" s="1052">
        <v>0</v>
      </c>
    </row>
    <row r="24" spans="1:16" ht="22.8">
      <c r="A24" s="307" t="s">
        <v>1295</v>
      </c>
      <c r="B24" s="1037" t="s">
        <v>1124</v>
      </c>
      <c r="C24" s="1054" t="s">
        <v>134</v>
      </c>
      <c r="D24" s="1050" t="s">
        <v>364</v>
      </c>
      <c r="E24" s="1048">
        <f>SUM(E25:E30)</f>
        <v>-34715</v>
      </c>
      <c r="F24" s="1048">
        <f t="shared" ref="F24:P24" si="3">SUM(F25:F30)</f>
        <v>-6852</v>
      </c>
      <c r="G24" s="1048">
        <f t="shared" si="3"/>
        <v>0</v>
      </c>
      <c r="H24" s="1048">
        <f t="shared" si="3"/>
        <v>21587</v>
      </c>
      <c r="I24" s="1048">
        <f t="shared" si="3"/>
        <v>0</v>
      </c>
      <c r="J24" s="1048">
        <f t="shared" si="3"/>
        <v>0</v>
      </c>
      <c r="K24" s="1048">
        <f t="shared" si="3"/>
        <v>0</v>
      </c>
      <c r="L24" s="1048">
        <f t="shared" si="3"/>
        <v>0</v>
      </c>
      <c r="M24" s="1048">
        <f t="shared" si="1"/>
        <v>-19980</v>
      </c>
      <c r="N24" s="781">
        <f t="shared" si="3"/>
        <v>0</v>
      </c>
      <c r="O24" s="781">
        <f t="shared" si="3"/>
        <v>0</v>
      </c>
      <c r="P24" s="781">
        <f t="shared" si="3"/>
        <v>0</v>
      </c>
    </row>
    <row r="25" spans="1:16" ht="22.8">
      <c r="A25" s="307" t="s">
        <v>1304</v>
      </c>
      <c r="B25" s="1037" t="s">
        <v>1164</v>
      </c>
      <c r="C25" s="1049" t="s">
        <v>358</v>
      </c>
      <c r="D25" s="1050" t="s">
        <v>359</v>
      </c>
      <c r="E25" s="1052">
        <v>0</v>
      </c>
      <c r="F25" s="1052">
        <v>0</v>
      </c>
      <c r="G25" s="1052">
        <v>0</v>
      </c>
      <c r="H25" s="1052">
        <v>0</v>
      </c>
      <c r="I25" s="1052">
        <v>0</v>
      </c>
      <c r="J25" s="1052">
        <v>0</v>
      </c>
      <c r="K25" s="1052">
        <v>0</v>
      </c>
      <c r="L25" s="1052">
        <v>0</v>
      </c>
      <c r="M25" s="1048">
        <f t="shared" si="1"/>
        <v>0</v>
      </c>
      <c r="N25" s="780">
        <v>0</v>
      </c>
      <c r="O25" s="780">
        <v>0</v>
      </c>
      <c r="P25" s="780"/>
    </row>
    <row r="26" spans="1:16" ht="22.8">
      <c r="A26" s="307" t="s">
        <v>1305</v>
      </c>
      <c r="B26" s="1037" t="s">
        <v>1166</v>
      </c>
      <c r="C26" s="1049" t="s">
        <v>85</v>
      </c>
      <c r="D26" s="1050" t="s">
        <v>360</v>
      </c>
      <c r="E26" s="1052">
        <v>-106</v>
      </c>
      <c r="F26" s="1052">
        <v>-47</v>
      </c>
      <c r="G26" s="1052">
        <v>0</v>
      </c>
      <c r="H26" s="1052">
        <v>87</v>
      </c>
      <c r="I26" s="1052">
        <v>0</v>
      </c>
      <c r="J26" s="1052">
        <v>0</v>
      </c>
      <c r="K26" s="1052">
        <v>0</v>
      </c>
      <c r="L26" s="1052">
        <v>0</v>
      </c>
      <c r="M26" s="1048">
        <f t="shared" si="1"/>
        <v>-66</v>
      </c>
      <c r="N26" s="780">
        <v>0</v>
      </c>
      <c r="O26" s="780">
        <v>0</v>
      </c>
      <c r="P26" s="780"/>
    </row>
    <row r="27" spans="1:16" ht="22.8">
      <c r="A27" s="307" t="s">
        <v>1306</v>
      </c>
      <c r="B27" s="1037" t="s">
        <v>1168</v>
      </c>
      <c r="C27" s="1049" t="s">
        <v>361</v>
      </c>
      <c r="D27" s="1050" t="s">
        <v>353</v>
      </c>
      <c r="E27" s="1052">
        <v>-2</v>
      </c>
      <c r="F27" s="1052">
        <v>-4</v>
      </c>
      <c r="G27" s="1052">
        <v>0</v>
      </c>
      <c r="H27" s="1052">
        <v>2</v>
      </c>
      <c r="I27" s="1052">
        <v>0</v>
      </c>
      <c r="J27" s="1052">
        <v>0</v>
      </c>
      <c r="K27" s="1052">
        <v>0</v>
      </c>
      <c r="L27" s="1052">
        <v>0</v>
      </c>
      <c r="M27" s="1048">
        <f t="shared" si="1"/>
        <v>-4</v>
      </c>
      <c r="N27" s="780">
        <v>0</v>
      </c>
      <c r="O27" s="780">
        <v>0</v>
      </c>
      <c r="P27" s="780"/>
    </row>
    <row r="28" spans="1:16" ht="22.8">
      <c r="A28" s="307" t="s">
        <v>1307</v>
      </c>
      <c r="B28" s="1037" t="s">
        <v>1169</v>
      </c>
      <c r="C28" s="1049" t="s">
        <v>362</v>
      </c>
      <c r="D28" s="1050" t="s">
        <v>355</v>
      </c>
      <c r="E28" s="1052">
        <v>-1189</v>
      </c>
      <c r="F28" s="1052">
        <v>-38</v>
      </c>
      <c r="G28" s="1052">
        <v>0</v>
      </c>
      <c r="H28" s="1052">
        <v>67</v>
      </c>
      <c r="I28" s="1052">
        <v>0</v>
      </c>
      <c r="J28" s="1052">
        <v>0</v>
      </c>
      <c r="K28" s="1052">
        <v>0</v>
      </c>
      <c r="L28" s="1052">
        <v>0</v>
      </c>
      <c r="M28" s="1048">
        <f t="shared" si="1"/>
        <v>-1160</v>
      </c>
      <c r="N28" s="780">
        <v>0</v>
      </c>
      <c r="O28" s="780">
        <v>0</v>
      </c>
      <c r="P28" s="780"/>
    </row>
    <row r="29" spans="1:16" ht="22.8">
      <c r="A29" s="307" t="s">
        <v>1308</v>
      </c>
      <c r="B29" s="1037" t="s">
        <v>1171</v>
      </c>
      <c r="C29" s="1053" t="s">
        <v>363</v>
      </c>
      <c r="D29" s="906" t="s">
        <v>357</v>
      </c>
      <c r="E29" s="1052">
        <v>-24734</v>
      </c>
      <c r="F29" s="1052">
        <v>-4458</v>
      </c>
      <c r="G29" s="1052">
        <v>0</v>
      </c>
      <c r="H29" s="1052">
        <v>18229</v>
      </c>
      <c r="I29" s="1052">
        <v>0</v>
      </c>
      <c r="J29" s="1052">
        <v>0</v>
      </c>
      <c r="K29" s="1052">
        <v>0</v>
      </c>
      <c r="L29" s="1052">
        <v>0</v>
      </c>
      <c r="M29" s="1048">
        <f t="shared" si="1"/>
        <v>-10963</v>
      </c>
      <c r="N29" s="780">
        <v>0</v>
      </c>
      <c r="O29" s="780">
        <v>0</v>
      </c>
      <c r="P29" s="780"/>
    </row>
    <row r="30" spans="1:16" ht="22.8">
      <c r="A30" s="307" t="s">
        <v>1309</v>
      </c>
      <c r="B30" s="1037" t="s">
        <v>1173</v>
      </c>
      <c r="C30" s="1053" t="s">
        <v>365</v>
      </c>
      <c r="D30" s="906" t="s">
        <v>366</v>
      </c>
      <c r="E30" s="1052">
        <v>-8684</v>
      </c>
      <c r="F30" s="1052">
        <v>-2305</v>
      </c>
      <c r="G30" s="1052">
        <v>0</v>
      </c>
      <c r="H30" s="1052">
        <v>3202</v>
      </c>
      <c r="I30" s="1052">
        <v>0</v>
      </c>
      <c r="J30" s="1052">
        <v>0</v>
      </c>
      <c r="K30" s="1052">
        <v>0</v>
      </c>
      <c r="L30" s="1052">
        <v>0</v>
      </c>
      <c r="M30" s="1048">
        <f t="shared" si="1"/>
        <v>-7787</v>
      </c>
      <c r="N30" s="780">
        <v>0</v>
      </c>
      <c r="O30" s="780">
        <v>0</v>
      </c>
      <c r="P30" s="780"/>
    </row>
    <row r="31" spans="1:16" ht="22.8">
      <c r="A31" s="307" t="s">
        <v>1625</v>
      </c>
      <c r="B31" s="1037" t="s">
        <v>1191</v>
      </c>
      <c r="C31" s="1055" t="s">
        <v>99</v>
      </c>
      <c r="D31" s="906" t="s">
        <v>600</v>
      </c>
      <c r="E31" s="1052">
        <v>-34710</v>
      </c>
      <c r="F31" s="1052">
        <v>-6848</v>
      </c>
      <c r="G31" s="1052">
        <v>0</v>
      </c>
      <c r="H31" s="1052">
        <v>21587</v>
      </c>
      <c r="I31" s="1052">
        <v>0</v>
      </c>
      <c r="J31" s="1052">
        <v>0</v>
      </c>
      <c r="K31" s="1052">
        <v>0</v>
      </c>
      <c r="L31" s="1052">
        <v>0</v>
      </c>
      <c r="M31" s="1048">
        <f t="shared" si="1"/>
        <v>-19971</v>
      </c>
      <c r="N31" s="780">
        <v>0</v>
      </c>
      <c r="O31" s="780">
        <v>0</v>
      </c>
      <c r="P31" s="1052">
        <f t="shared" ref="P31" si="4">P16-P32</f>
        <v>-23911</v>
      </c>
    </row>
    <row r="32" spans="1:16" ht="22.8">
      <c r="A32" s="307" t="s">
        <v>1626</v>
      </c>
      <c r="B32" s="1037" t="s">
        <v>1192</v>
      </c>
      <c r="C32" s="1055" t="s">
        <v>98</v>
      </c>
      <c r="D32" s="927" t="s">
        <v>600</v>
      </c>
      <c r="E32" s="1056">
        <v>-796</v>
      </c>
      <c r="F32" s="1056">
        <v>-53</v>
      </c>
      <c r="G32" s="1056">
        <v>0</v>
      </c>
      <c r="H32" s="1056">
        <v>72</v>
      </c>
      <c r="I32" s="1056">
        <v>0</v>
      </c>
      <c r="J32" s="1056">
        <v>0</v>
      </c>
      <c r="K32" s="1056">
        <v>0</v>
      </c>
      <c r="L32" s="1056">
        <v>0</v>
      </c>
      <c r="M32" s="1048">
        <f t="shared" si="1"/>
        <v>-777</v>
      </c>
      <c r="N32" s="782">
        <v>0</v>
      </c>
      <c r="O32" s="782">
        <v>0</v>
      </c>
      <c r="P32" s="782"/>
    </row>
    <row r="33" spans="1:16" ht="39.6">
      <c r="A33" s="307" t="s">
        <v>1627</v>
      </c>
      <c r="B33" s="1037" t="s">
        <v>1193</v>
      </c>
      <c r="C33" s="489" t="s">
        <v>895</v>
      </c>
      <c r="D33" s="1057" t="s">
        <v>601</v>
      </c>
      <c r="E33" s="1058">
        <f>E34+E35+E41</f>
        <v>-10427</v>
      </c>
      <c r="F33" s="1058">
        <f t="shared" ref="F33:P33" si="5">F34+F35+F41</f>
        <v>-1671</v>
      </c>
      <c r="G33" s="1058">
        <f t="shared" si="5"/>
        <v>0</v>
      </c>
      <c r="H33" s="1058">
        <f t="shared" si="5"/>
        <v>-17251</v>
      </c>
      <c r="I33" s="1058">
        <f t="shared" si="5"/>
        <v>0</v>
      </c>
      <c r="J33" s="1058">
        <f t="shared" si="5"/>
        <v>0</v>
      </c>
      <c r="K33" s="1058">
        <f t="shared" si="5"/>
        <v>0</v>
      </c>
      <c r="L33" s="1058">
        <f t="shared" si="5"/>
        <v>0</v>
      </c>
      <c r="M33" s="1059">
        <f t="shared" si="1"/>
        <v>-29349</v>
      </c>
      <c r="N33" s="783">
        <f t="shared" si="5"/>
        <v>0</v>
      </c>
      <c r="O33" s="783">
        <f t="shared" si="5"/>
        <v>0</v>
      </c>
      <c r="P33" s="783">
        <f t="shared" si="5"/>
        <v>0</v>
      </c>
    </row>
    <row r="34" spans="1:16" ht="22.8">
      <c r="B34" s="1060" t="s">
        <v>1474</v>
      </c>
      <c r="C34" s="490" t="s">
        <v>1137</v>
      </c>
      <c r="D34" s="1061" t="s">
        <v>1347</v>
      </c>
      <c r="E34" s="979">
        <v>0</v>
      </c>
      <c r="F34" s="1052">
        <v>0</v>
      </c>
      <c r="G34" s="1052">
        <v>0</v>
      </c>
      <c r="H34" s="1052">
        <v>0</v>
      </c>
      <c r="I34" s="1052">
        <v>0</v>
      </c>
      <c r="J34" s="1052">
        <v>0</v>
      </c>
      <c r="K34" s="1062">
        <v>0</v>
      </c>
      <c r="L34" s="1063">
        <v>0</v>
      </c>
      <c r="M34" s="1048">
        <f t="shared" si="1"/>
        <v>0</v>
      </c>
      <c r="N34" s="785">
        <v>0</v>
      </c>
      <c r="O34" s="785">
        <v>0</v>
      </c>
      <c r="P34" s="785"/>
    </row>
    <row r="35" spans="1:16" ht="22.8">
      <c r="A35" s="307" t="s">
        <v>1628</v>
      </c>
      <c r="B35" s="1037" t="s">
        <v>1194</v>
      </c>
      <c r="C35" s="1046" t="s">
        <v>133</v>
      </c>
      <c r="D35" s="906" t="s">
        <v>2</v>
      </c>
      <c r="E35" s="1064">
        <f>SUM(E36:E40)</f>
        <v>0</v>
      </c>
      <c r="F35" s="1064">
        <f t="shared" ref="F35:P35" si="6">SUM(F36:F40)</f>
        <v>0</v>
      </c>
      <c r="G35" s="1064">
        <f t="shared" si="6"/>
        <v>0</v>
      </c>
      <c r="H35" s="1064">
        <f t="shared" si="6"/>
        <v>-3391</v>
      </c>
      <c r="I35" s="1064">
        <f t="shared" si="6"/>
        <v>0</v>
      </c>
      <c r="J35" s="1064">
        <f t="shared" si="6"/>
        <v>0</v>
      </c>
      <c r="K35" s="1064">
        <f t="shared" si="6"/>
        <v>0</v>
      </c>
      <c r="L35" s="1064">
        <f t="shared" si="6"/>
        <v>0</v>
      </c>
      <c r="M35" s="1048">
        <f t="shared" si="1"/>
        <v>-3391</v>
      </c>
      <c r="N35" s="786">
        <f t="shared" si="6"/>
        <v>0</v>
      </c>
      <c r="O35" s="786">
        <f t="shared" si="6"/>
        <v>0</v>
      </c>
      <c r="P35" s="786">
        <f t="shared" si="6"/>
        <v>0</v>
      </c>
    </row>
    <row r="36" spans="1:16" ht="22.8">
      <c r="A36" s="307" t="s">
        <v>1662</v>
      </c>
      <c r="B36" s="1037" t="s">
        <v>1195</v>
      </c>
      <c r="C36" s="1049" t="s">
        <v>358</v>
      </c>
      <c r="D36" s="1050" t="s">
        <v>359</v>
      </c>
      <c r="E36" s="1052">
        <v>0</v>
      </c>
      <c r="F36" s="1052">
        <v>0</v>
      </c>
      <c r="G36" s="1052">
        <v>0</v>
      </c>
      <c r="H36" s="1052">
        <v>0</v>
      </c>
      <c r="I36" s="1052">
        <v>0</v>
      </c>
      <c r="J36" s="1052">
        <v>0</v>
      </c>
      <c r="K36" s="1052">
        <v>0</v>
      </c>
      <c r="L36" s="1052">
        <v>0</v>
      </c>
      <c r="M36" s="1048">
        <f t="shared" si="1"/>
        <v>0</v>
      </c>
      <c r="N36" s="780">
        <v>0</v>
      </c>
      <c r="O36" s="780">
        <v>0</v>
      </c>
      <c r="P36" s="780"/>
    </row>
    <row r="37" spans="1:16" ht="22.8">
      <c r="A37" s="307" t="s">
        <v>1663</v>
      </c>
      <c r="B37" s="1037" t="s">
        <v>1196</v>
      </c>
      <c r="C37" s="1049" t="s">
        <v>85</v>
      </c>
      <c r="D37" s="1050" t="s">
        <v>360</v>
      </c>
      <c r="E37" s="1052">
        <v>0</v>
      </c>
      <c r="F37" s="1052">
        <v>0</v>
      </c>
      <c r="G37" s="1052">
        <v>0</v>
      </c>
      <c r="H37" s="1052">
        <v>0</v>
      </c>
      <c r="I37" s="1052">
        <v>0</v>
      </c>
      <c r="J37" s="1052">
        <v>0</v>
      </c>
      <c r="K37" s="1052">
        <v>0</v>
      </c>
      <c r="L37" s="1052">
        <v>0</v>
      </c>
      <c r="M37" s="1048">
        <f t="shared" si="1"/>
        <v>0</v>
      </c>
      <c r="N37" s="780">
        <v>0</v>
      </c>
      <c r="O37" s="780">
        <v>0</v>
      </c>
      <c r="P37" s="780"/>
    </row>
    <row r="38" spans="1:16" ht="22.8">
      <c r="A38" s="307" t="s">
        <v>1664</v>
      </c>
      <c r="B38" s="1037" t="s">
        <v>1197</v>
      </c>
      <c r="C38" s="1049" t="s">
        <v>361</v>
      </c>
      <c r="D38" s="1050" t="s">
        <v>353</v>
      </c>
      <c r="E38" s="1052">
        <v>0</v>
      </c>
      <c r="F38" s="1052">
        <v>0</v>
      </c>
      <c r="G38" s="1052">
        <v>0</v>
      </c>
      <c r="H38" s="1052">
        <v>-3391</v>
      </c>
      <c r="I38" s="1052">
        <v>0</v>
      </c>
      <c r="J38" s="1052">
        <v>0</v>
      </c>
      <c r="K38" s="1052">
        <v>0</v>
      </c>
      <c r="L38" s="1052">
        <v>0</v>
      </c>
      <c r="M38" s="1048">
        <f t="shared" si="1"/>
        <v>-3391</v>
      </c>
      <c r="N38" s="780">
        <v>0</v>
      </c>
      <c r="O38" s="780">
        <v>0</v>
      </c>
      <c r="P38" s="780"/>
    </row>
    <row r="39" spans="1:16" ht="22.8">
      <c r="A39" s="307" t="s">
        <v>1665</v>
      </c>
      <c r="B39" s="1037" t="s">
        <v>1198</v>
      </c>
      <c r="C39" s="1049" t="s">
        <v>362</v>
      </c>
      <c r="D39" s="1050" t="s">
        <v>355</v>
      </c>
      <c r="E39" s="1052">
        <v>0</v>
      </c>
      <c r="F39" s="1052">
        <v>0</v>
      </c>
      <c r="G39" s="1052">
        <v>0</v>
      </c>
      <c r="H39" s="1052">
        <v>0</v>
      </c>
      <c r="I39" s="1052">
        <v>0</v>
      </c>
      <c r="J39" s="1052">
        <v>0</v>
      </c>
      <c r="K39" s="1052">
        <v>0</v>
      </c>
      <c r="L39" s="1052">
        <v>0</v>
      </c>
      <c r="M39" s="1048">
        <f t="shared" si="1"/>
        <v>0</v>
      </c>
      <c r="N39" s="780">
        <v>0</v>
      </c>
      <c r="O39" s="780">
        <v>0</v>
      </c>
      <c r="P39" s="780"/>
    </row>
    <row r="40" spans="1:16" ht="22.8">
      <c r="A40" s="307" t="s">
        <v>1678</v>
      </c>
      <c r="B40" s="1037" t="s">
        <v>1199</v>
      </c>
      <c r="C40" s="1053" t="s">
        <v>363</v>
      </c>
      <c r="D40" s="1050" t="s">
        <v>357</v>
      </c>
      <c r="E40" s="1052">
        <v>0</v>
      </c>
      <c r="F40" s="1052">
        <v>0</v>
      </c>
      <c r="G40" s="1052">
        <v>0</v>
      </c>
      <c r="H40" s="1052">
        <v>0</v>
      </c>
      <c r="I40" s="1052">
        <v>0</v>
      </c>
      <c r="J40" s="1052">
        <v>0</v>
      </c>
      <c r="K40" s="1052">
        <v>0</v>
      </c>
      <c r="L40" s="1052">
        <v>0</v>
      </c>
      <c r="M40" s="1048">
        <f t="shared" si="1"/>
        <v>0</v>
      </c>
      <c r="N40" s="780">
        <v>0</v>
      </c>
      <c r="O40" s="780">
        <v>0</v>
      </c>
      <c r="P40" s="780"/>
    </row>
    <row r="41" spans="1:16" ht="22.8">
      <c r="A41" s="307" t="s">
        <v>1679</v>
      </c>
      <c r="B41" s="1037" t="s">
        <v>1200</v>
      </c>
      <c r="C41" s="1054" t="s">
        <v>134</v>
      </c>
      <c r="D41" s="1050" t="s">
        <v>364</v>
      </c>
      <c r="E41" s="1048">
        <f>SUM(E42:E47)</f>
        <v>-10427</v>
      </c>
      <c r="F41" s="1048">
        <f t="shared" ref="F41:P41" si="7">SUM(F42:F47)</f>
        <v>-1671</v>
      </c>
      <c r="G41" s="1048">
        <f t="shared" si="7"/>
        <v>0</v>
      </c>
      <c r="H41" s="1048">
        <f t="shared" si="7"/>
        <v>-13860</v>
      </c>
      <c r="I41" s="1048">
        <f t="shared" si="7"/>
        <v>0</v>
      </c>
      <c r="J41" s="1048">
        <f t="shared" si="7"/>
        <v>0</v>
      </c>
      <c r="K41" s="1048">
        <f t="shared" si="7"/>
        <v>0</v>
      </c>
      <c r="L41" s="1048">
        <f t="shared" si="7"/>
        <v>0</v>
      </c>
      <c r="M41" s="1048">
        <f t="shared" si="1"/>
        <v>-25958</v>
      </c>
      <c r="N41" s="781">
        <f t="shared" si="7"/>
        <v>0</v>
      </c>
      <c r="O41" s="781">
        <f t="shared" si="7"/>
        <v>0</v>
      </c>
      <c r="P41" s="781">
        <f t="shared" si="7"/>
        <v>0</v>
      </c>
    </row>
    <row r="42" spans="1:16" ht="22.8">
      <c r="A42" s="307" t="s">
        <v>1676</v>
      </c>
      <c r="B42" s="1037" t="s">
        <v>1201</v>
      </c>
      <c r="C42" s="1049" t="s">
        <v>358</v>
      </c>
      <c r="D42" s="1050" t="s">
        <v>359</v>
      </c>
      <c r="E42" s="1052">
        <v>0</v>
      </c>
      <c r="F42" s="1052">
        <v>0</v>
      </c>
      <c r="G42" s="1052">
        <v>0</v>
      </c>
      <c r="H42" s="1052">
        <v>0</v>
      </c>
      <c r="I42" s="1052">
        <v>0</v>
      </c>
      <c r="J42" s="1052">
        <v>0</v>
      </c>
      <c r="K42" s="1052">
        <v>0</v>
      </c>
      <c r="L42" s="1052">
        <v>0</v>
      </c>
      <c r="M42" s="1048">
        <f t="shared" si="1"/>
        <v>0</v>
      </c>
      <c r="N42" s="780">
        <v>0</v>
      </c>
      <c r="O42" s="780">
        <v>0</v>
      </c>
      <c r="P42" s="780"/>
    </row>
    <row r="43" spans="1:16" ht="22.8">
      <c r="A43" s="307" t="s">
        <v>1673</v>
      </c>
      <c r="B43" s="1037" t="s">
        <v>1202</v>
      </c>
      <c r="C43" s="1049" t="s">
        <v>85</v>
      </c>
      <c r="D43" s="1050" t="s">
        <v>360</v>
      </c>
      <c r="E43" s="1052">
        <v>0</v>
      </c>
      <c r="F43" s="1052">
        <v>0</v>
      </c>
      <c r="G43" s="1052">
        <v>0</v>
      </c>
      <c r="H43" s="1052">
        <v>0</v>
      </c>
      <c r="I43" s="1052">
        <v>0</v>
      </c>
      <c r="J43" s="1052">
        <v>0</v>
      </c>
      <c r="K43" s="1052">
        <v>0</v>
      </c>
      <c r="L43" s="1052">
        <v>0</v>
      </c>
      <c r="M43" s="1048">
        <f t="shared" si="1"/>
        <v>0</v>
      </c>
      <c r="N43" s="780">
        <v>0</v>
      </c>
      <c r="O43" s="780">
        <v>0</v>
      </c>
      <c r="P43" s="780"/>
    </row>
    <row r="44" spans="1:16" ht="22.8">
      <c r="A44" s="307" t="s">
        <v>1674</v>
      </c>
      <c r="B44" s="1037" t="s">
        <v>1203</v>
      </c>
      <c r="C44" s="1049" t="s">
        <v>361</v>
      </c>
      <c r="D44" s="1050" t="s">
        <v>353</v>
      </c>
      <c r="E44" s="1052">
        <v>0</v>
      </c>
      <c r="F44" s="1052">
        <v>0</v>
      </c>
      <c r="G44" s="1052">
        <v>0</v>
      </c>
      <c r="H44" s="1052">
        <v>0</v>
      </c>
      <c r="I44" s="1052">
        <v>0</v>
      </c>
      <c r="J44" s="1052">
        <v>0</v>
      </c>
      <c r="K44" s="1052">
        <v>0</v>
      </c>
      <c r="L44" s="1052">
        <v>0</v>
      </c>
      <c r="M44" s="1048">
        <f t="shared" si="1"/>
        <v>0</v>
      </c>
      <c r="N44" s="780">
        <v>0</v>
      </c>
      <c r="O44" s="780">
        <v>0</v>
      </c>
      <c r="P44" s="780"/>
    </row>
    <row r="45" spans="1:16" ht="22.8">
      <c r="A45" s="307" t="s">
        <v>1675</v>
      </c>
      <c r="B45" s="1037" t="s">
        <v>1204</v>
      </c>
      <c r="C45" s="1049" t="s">
        <v>362</v>
      </c>
      <c r="D45" s="1050" t="s">
        <v>355</v>
      </c>
      <c r="E45" s="1052">
        <v>-1</v>
      </c>
      <c r="F45" s="1052">
        <v>0</v>
      </c>
      <c r="G45" s="1052">
        <v>0</v>
      </c>
      <c r="H45" s="1052">
        <v>-4</v>
      </c>
      <c r="I45" s="1052">
        <v>0</v>
      </c>
      <c r="J45" s="1052">
        <v>0</v>
      </c>
      <c r="K45" s="1052">
        <v>0</v>
      </c>
      <c r="L45" s="1052">
        <v>0</v>
      </c>
      <c r="M45" s="1048">
        <f t="shared" si="1"/>
        <v>-5</v>
      </c>
      <c r="N45" s="780">
        <v>0</v>
      </c>
      <c r="O45" s="780">
        <v>0</v>
      </c>
      <c r="P45" s="780"/>
    </row>
    <row r="46" spans="1:16" ht="22.8">
      <c r="A46" s="307" t="s">
        <v>1694</v>
      </c>
      <c r="B46" s="1037" t="s">
        <v>1205</v>
      </c>
      <c r="C46" s="1053" t="s">
        <v>363</v>
      </c>
      <c r="D46" s="906" t="s">
        <v>357</v>
      </c>
      <c r="E46" s="1052">
        <v>-4647</v>
      </c>
      <c r="F46" s="1052">
        <v>-1416</v>
      </c>
      <c r="G46" s="1052">
        <v>0</v>
      </c>
      <c r="H46" s="1052">
        <v>-14451</v>
      </c>
      <c r="I46" s="1052">
        <v>0</v>
      </c>
      <c r="J46" s="1052">
        <v>0</v>
      </c>
      <c r="K46" s="1052">
        <v>0</v>
      </c>
      <c r="L46" s="1052">
        <v>0</v>
      </c>
      <c r="M46" s="1048">
        <f t="shared" si="1"/>
        <v>-20514</v>
      </c>
      <c r="N46" s="780">
        <v>0</v>
      </c>
      <c r="O46" s="780">
        <v>0</v>
      </c>
      <c r="P46" s="780"/>
    </row>
    <row r="47" spans="1:16" ht="22.8">
      <c r="A47" s="307" t="s">
        <v>1695</v>
      </c>
      <c r="B47" s="1037" t="s">
        <v>1206</v>
      </c>
      <c r="C47" s="1053" t="s">
        <v>365</v>
      </c>
      <c r="D47" s="906" t="s">
        <v>366</v>
      </c>
      <c r="E47" s="1052">
        <v>-5779</v>
      </c>
      <c r="F47" s="1052">
        <v>-255</v>
      </c>
      <c r="G47" s="1052">
        <v>0</v>
      </c>
      <c r="H47" s="1052">
        <v>595</v>
      </c>
      <c r="I47" s="1052">
        <v>0</v>
      </c>
      <c r="J47" s="1052">
        <v>0</v>
      </c>
      <c r="K47" s="1052">
        <v>0</v>
      </c>
      <c r="L47" s="1052">
        <v>0</v>
      </c>
      <c r="M47" s="1048">
        <f t="shared" si="1"/>
        <v>-5439</v>
      </c>
      <c r="N47" s="780">
        <v>0</v>
      </c>
      <c r="O47" s="780">
        <v>0</v>
      </c>
      <c r="P47" s="780"/>
    </row>
    <row r="48" spans="1:16" ht="22.8">
      <c r="A48" s="307" t="s">
        <v>1697</v>
      </c>
      <c r="B48" s="1037" t="s">
        <v>1208</v>
      </c>
      <c r="C48" s="1055" t="s">
        <v>99</v>
      </c>
      <c r="D48" s="906" t="s">
        <v>600</v>
      </c>
      <c r="E48" s="1052">
        <v>-10427</v>
      </c>
      <c r="F48" s="1052">
        <v>-1671</v>
      </c>
      <c r="G48" s="1052">
        <v>0</v>
      </c>
      <c r="H48" s="1052">
        <v>-13860</v>
      </c>
      <c r="I48" s="1052">
        <v>0</v>
      </c>
      <c r="J48" s="1052">
        <v>0</v>
      </c>
      <c r="K48" s="1052">
        <v>0</v>
      </c>
      <c r="L48" s="1052">
        <v>0</v>
      </c>
      <c r="M48" s="1048">
        <f t="shared" si="1"/>
        <v>-25958</v>
      </c>
      <c r="N48" s="780">
        <v>0</v>
      </c>
      <c r="O48" s="780">
        <v>0</v>
      </c>
      <c r="P48" s="780"/>
    </row>
    <row r="49" spans="1:16" ht="22.8">
      <c r="A49" s="307" t="s">
        <v>1698</v>
      </c>
      <c r="B49" s="1037" t="s">
        <v>1209</v>
      </c>
      <c r="C49" s="1055" t="s">
        <v>98</v>
      </c>
      <c r="D49" s="927" t="s">
        <v>600</v>
      </c>
      <c r="E49" s="1065">
        <v>0</v>
      </c>
      <c r="F49" s="1065">
        <v>0</v>
      </c>
      <c r="G49" s="1065">
        <v>0</v>
      </c>
      <c r="H49" s="1065">
        <v>-3391</v>
      </c>
      <c r="I49" s="1065">
        <v>0</v>
      </c>
      <c r="J49" s="1065">
        <v>0</v>
      </c>
      <c r="K49" s="1065">
        <v>0</v>
      </c>
      <c r="L49" s="1065">
        <v>0</v>
      </c>
      <c r="M49" s="1048">
        <f t="shared" si="1"/>
        <v>-3391</v>
      </c>
      <c r="N49" s="787">
        <v>0</v>
      </c>
      <c r="O49" s="787">
        <v>0</v>
      </c>
      <c r="P49" s="787"/>
    </row>
    <row r="50" spans="1:16" ht="22.8">
      <c r="A50" s="307" t="s">
        <v>1699</v>
      </c>
      <c r="B50" s="1037" t="s">
        <v>1390</v>
      </c>
      <c r="C50" s="1066" t="s">
        <v>497</v>
      </c>
      <c r="D50" s="935" t="s">
        <v>426</v>
      </c>
      <c r="E50" s="1056">
        <v>0</v>
      </c>
      <c r="F50" s="1067"/>
      <c r="G50" s="1068">
        <v>0</v>
      </c>
      <c r="H50" s="1068">
        <v>0</v>
      </c>
      <c r="I50" s="1069">
        <v>0</v>
      </c>
      <c r="J50" s="1070"/>
      <c r="K50" s="1056">
        <v>0</v>
      </c>
      <c r="L50" s="1071"/>
      <c r="M50" s="1048">
        <f t="shared" si="1"/>
        <v>0</v>
      </c>
      <c r="N50" s="1072"/>
      <c r="O50" s="782">
        <v>0</v>
      </c>
      <c r="P50" s="782"/>
    </row>
    <row r="51" spans="1:16" ht="31.2">
      <c r="A51" s="307" t="s">
        <v>1700</v>
      </c>
      <c r="B51" s="1037" t="s">
        <v>1391</v>
      </c>
      <c r="C51" s="1073" t="s">
        <v>896</v>
      </c>
      <c r="D51" s="914" t="s">
        <v>602</v>
      </c>
      <c r="E51" s="1040">
        <f>E52+E53+E59</f>
        <v>-52037</v>
      </c>
      <c r="F51" s="1040">
        <f t="shared" ref="F51:P51" si="8">F52+F53+F59</f>
        <v>-3203</v>
      </c>
      <c r="G51" s="1040">
        <f t="shared" si="8"/>
        <v>0</v>
      </c>
      <c r="H51" s="1040">
        <f t="shared" si="8"/>
        <v>5274</v>
      </c>
      <c r="I51" s="1040">
        <f t="shared" si="8"/>
        <v>0</v>
      </c>
      <c r="J51" s="1040">
        <f t="shared" si="8"/>
        <v>0</v>
      </c>
      <c r="K51" s="1040">
        <f t="shared" si="8"/>
        <v>2681</v>
      </c>
      <c r="L51" s="1040">
        <f t="shared" si="8"/>
        <v>0</v>
      </c>
      <c r="M51" s="1048">
        <f t="shared" si="1"/>
        <v>-47285</v>
      </c>
      <c r="N51" s="778">
        <f t="shared" si="8"/>
        <v>0</v>
      </c>
      <c r="O51" s="778">
        <f t="shared" si="8"/>
        <v>0</v>
      </c>
      <c r="P51" s="778">
        <f t="shared" si="8"/>
        <v>0</v>
      </c>
    </row>
    <row r="52" spans="1:16" ht="22.8">
      <c r="B52" s="1037" t="s">
        <v>1475</v>
      </c>
      <c r="C52" s="479" t="s">
        <v>1137</v>
      </c>
      <c r="D52" s="1042" t="s">
        <v>1347</v>
      </c>
      <c r="E52" s="1074">
        <v>0</v>
      </c>
      <c r="F52" s="1074">
        <v>0</v>
      </c>
      <c r="G52" s="1074">
        <v>0</v>
      </c>
      <c r="H52" s="1074">
        <v>0</v>
      </c>
      <c r="I52" s="1074">
        <v>0</v>
      </c>
      <c r="J52" s="1074">
        <v>0</v>
      </c>
      <c r="K52" s="1074">
        <v>0</v>
      </c>
      <c r="L52" s="1074">
        <v>0</v>
      </c>
      <c r="M52" s="1048">
        <f t="shared" si="1"/>
        <v>0</v>
      </c>
      <c r="N52" s="785">
        <v>0</v>
      </c>
      <c r="O52" s="785">
        <v>0</v>
      </c>
      <c r="P52" s="785"/>
    </row>
    <row r="53" spans="1:16" ht="22.8">
      <c r="A53" s="307" t="s">
        <v>1702</v>
      </c>
      <c r="B53" s="1037" t="s">
        <v>1392</v>
      </c>
      <c r="C53" s="479" t="s">
        <v>133</v>
      </c>
      <c r="D53" s="906" t="s">
        <v>2</v>
      </c>
      <c r="E53" s="1064">
        <f>SUM(E54:E58)</f>
        <v>0</v>
      </c>
      <c r="F53" s="1064">
        <f t="shared" ref="F53:P53" si="9">SUM(F54:F58)</f>
        <v>0</v>
      </c>
      <c r="G53" s="1064">
        <f t="shared" si="9"/>
        <v>0</v>
      </c>
      <c r="H53" s="1064">
        <f t="shared" si="9"/>
        <v>0</v>
      </c>
      <c r="I53" s="1064">
        <f t="shared" si="9"/>
        <v>0</v>
      </c>
      <c r="J53" s="1064">
        <f t="shared" si="9"/>
        <v>0</v>
      </c>
      <c r="K53" s="1064">
        <f t="shared" si="9"/>
        <v>0</v>
      </c>
      <c r="L53" s="1064">
        <f t="shared" si="9"/>
        <v>0</v>
      </c>
      <c r="M53" s="1048">
        <f t="shared" si="1"/>
        <v>0</v>
      </c>
      <c r="N53" s="786">
        <f t="shared" si="9"/>
        <v>0</v>
      </c>
      <c r="O53" s="786">
        <f t="shared" si="9"/>
        <v>0</v>
      </c>
      <c r="P53" s="786">
        <f t="shared" si="9"/>
        <v>0</v>
      </c>
    </row>
    <row r="54" spans="1:16" ht="22.8">
      <c r="A54" s="307" t="s">
        <v>1703</v>
      </c>
      <c r="B54" s="1037" t="s">
        <v>1393</v>
      </c>
      <c r="C54" s="480" t="s">
        <v>358</v>
      </c>
      <c r="D54" s="1050" t="s">
        <v>359</v>
      </c>
      <c r="E54" s="1052">
        <v>0</v>
      </c>
      <c r="F54" s="1052">
        <v>0</v>
      </c>
      <c r="G54" s="1052">
        <v>0</v>
      </c>
      <c r="H54" s="1052">
        <v>0</v>
      </c>
      <c r="I54" s="1052">
        <v>0</v>
      </c>
      <c r="J54" s="1052">
        <v>0</v>
      </c>
      <c r="K54" s="1052">
        <v>0</v>
      </c>
      <c r="L54" s="1052">
        <v>0</v>
      </c>
      <c r="M54" s="1048">
        <f t="shared" si="1"/>
        <v>0</v>
      </c>
      <c r="N54" s="780">
        <v>0</v>
      </c>
      <c r="O54" s="780">
        <v>0</v>
      </c>
      <c r="P54" s="780"/>
    </row>
    <row r="55" spans="1:16" ht="22.8">
      <c r="A55" s="307" t="s">
        <v>1705</v>
      </c>
      <c r="B55" s="1037" t="s">
        <v>1413</v>
      </c>
      <c r="C55" s="480" t="s">
        <v>85</v>
      </c>
      <c r="D55" s="1050" t="s">
        <v>360</v>
      </c>
      <c r="E55" s="1052">
        <v>0</v>
      </c>
      <c r="F55" s="1075">
        <v>0</v>
      </c>
      <c r="G55" s="1052">
        <v>0</v>
      </c>
      <c r="H55" s="1052">
        <v>0</v>
      </c>
      <c r="I55" s="1052">
        <v>0</v>
      </c>
      <c r="J55" s="1052">
        <v>0</v>
      </c>
      <c r="K55" s="1052">
        <v>0</v>
      </c>
      <c r="L55" s="1076">
        <v>0</v>
      </c>
      <c r="M55" s="1048">
        <f t="shared" si="1"/>
        <v>0</v>
      </c>
      <c r="N55" s="780">
        <v>0</v>
      </c>
      <c r="O55" s="780">
        <v>0</v>
      </c>
      <c r="P55" s="780"/>
    </row>
    <row r="56" spans="1:16" ht="22.8">
      <c r="A56" s="307" t="s">
        <v>1707</v>
      </c>
      <c r="B56" s="1037" t="s">
        <v>1414</v>
      </c>
      <c r="C56" s="480" t="s">
        <v>361</v>
      </c>
      <c r="D56" s="1050" t="s">
        <v>353</v>
      </c>
      <c r="E56" s="1052">
        <v>0</v>
      </c>
      <c r="F56" s="1052">
        <v>0</v>
      </c>
      <c r="G56" s="1052">
        <v>0</v>
      </c>
      <c r="H56" s="1052">
        <v>0</v>
      </c>
      <c r="I56" s="1052">
        <v>0</v>
      </c>
      <c r="J56" s="1052">
        <v>0</v>
      </c>
      <c r="K56" s="1052">
        <v>0</v>
      </c>
      <c r="L56" s="1076">
        <v>0</v>
      </c>
      <c r="M56" s="1048">
        <f t="shared" si="1"/>
        <v>0</v>
      </c>
      <c r="N56" s="780">
        <v>0</v>
      </c>
      <c r="O56" s="780">
        <v>0</v>
      </c>
      <c r="P56" s="780"/>
    </row>
    <row r="57" spans="1:16" ht="22.8">
      <c r="A57" s="307" t="s">
        <v>1708</v>
      </c>
      <c r="B57" s="1037" t="s">
        <v>1415</v>
      </c>
      <c r="C57" s="480" t="s">
        <v>362</v>
      </c>
      <c r="D57" s="1050" t="s">
        <v>355</v>
      </c>
      <c r="E57" s="1052">
        <v>0</v>
      </c>
      <c r="F57" s="1052">
        <v>0</v>
      </c>
      <c r="G57" s="1052">
        <v>0</v>
      </c>
      <c r="H57" s="1052">
        <v>0</v>
      </c>
      <c r="I57" s="1052">
        <v>0</v>
      </c>
      <c r="J57" s="1052">
        <v>0</v>
      </c>
      <c r="K57" s="1052">
        <v>0</v>
      </c>
      <c r="L57" s="1076">
        <v>0</v>
      </c>
      <c r="M57" s="1048">
        <f t="shared" si="1"/>
        <v>0</v>
      </c>
      <c r="N57" s="780">
        <v>0</v>
      </c>
      <c r="O57" s="780">
        <v>0</v>
      </c>
      <c r="P57" s="780"/>
    </row>
    <row r="58" spans="1:16" ht="22.8">
      <c r="A58" s="307" t="s">
        <v>1709</v>
      </c>
      <c r="B58" s="1037" t="s">
        <v>1416</v>
      </c>
      <c r="C58" s="482" t="s">
        <v>363</v>
      </c>
      <c r="D58" s="1050" t="s">
        <v>357</v>
      </c>
      <c r="E58" s="1052">
        <v>0</v>
      </c>
      <c r="F58" s="1052">
        <v>0</v>
      </c>
      <c r="G58" s="1052">
        <v>0</v>
      </c>
      <c r="H58" s="1052">
        <v>0</v>
      </c>
      <c r="I58" s="1052">
        <v>0</v>
      </c>
      <c r="J58" s="1052">
        <v>0</v>
      </c>
      <c r="K58" s="1052">
        <v>0</v>
      </c>
      <c r="L58" s="1076">
        <v>0</v>
      </c>
      <c r="M58" s="1048">
        <f t="shared" si="1"/>
        <v>0</v>
      </c>
      <c r="N58" s="780">
        <v>0</v>
      </c>
      <c r="O58" s="780">
        <v>0</v>
      </c>
      <c r="P58" s="780"/>
    </row>
    <row r="59" spans="1:16" ht="22.8">
      <c r="A59" s="307" t="s">
        <v>1713</v>
      </c>
      <c r="B59" s="1037" t="s">
        <v>1420</v>
      </c>
      <c r="C59" s="1054" t="s">
        <v>134</v>
      </c>
      <c r="D59" s="1050" t="s">
        <v>364</v>
      </c>
      <c r="E59" s="1048">
        <f>SUM(E60:E65)</f>
        <v>-52037</v>
      </c>
      <c r="F59" s="1048">
        <f t="shared" ref="F59:P59" si="10">SUM(F60:F65)</f>
        <v>-3203</v>
      </c>
      <c r="G59" s="1048">
        <f t="shared" si="10"/>
        <v>0</v>
      </c>
      <c r="H59" s="1048">
        <f t="shared" si="10"/>
        <v>5274</v>
      </c>
      <c r="I59" s="1048">
        <f t="shared" si="10"/>
        <v>0</v>
      </c>
      <c r="J59" s="1048">
        <f t="shared" si="10"/>
        <v>0</v>
      </c>
      <c r="K59" s="1048">
        <f t="shared" si="10"/>
        <v>2681</v>
      </c>
      <c r="L59" s="1048">
        <f t="shared" si="10"/>
        <v>0</v>
      </c>
      <c r="M59" s="1048">
        <f t="shared" si="1"/>
        <v>-47285</v>
      </c>
      <c r="N59" s="781">
        <f t="shared" si="10"/>
        <v>0</v>
      </c>
      <c r="O59" s="781">
        <f t="shared" si="10"/>
        <v>0</v>
      </c>
      <c r="P59" s="781">
        <f t="shared" si="10"/>
        <v>0</v>
      </c>
    </row>
    <row r="60" spans="1:16" ht="22.8">
      <c r="A60" s="307" t="s">
        <v>1715</v>
      </c>
      <c r="B60" s="1037" t="s">
        <v>1422</v>
      </c>
      <c r="C60" s="1049" t="s">
        <v>358</v>
      </c>
      <c r="D60" s="1050" t="s">
        <v>359</v>
      </c>
      <c r="E60" s="1052">
        <v>0</v>
      </c>
      <c r="F60" s="1052">
        <v>0</v>
      </c>
      <c r="G60" s="1052">
        <v>0</v>
      </c>
      <c r="H60" s="1052">
        <v>0</v>
      </c>
      <c r="I60" s="1052">
        <v>0</v>
      </c>
      <c r="J60" s="1052">
        <v>0</v>
      </c>
      <c r="K60" s="1052">
        <v>0</v>
      </c>
      <c r="L60" s="1076">
        <v>0</v>
      </c>
      <c r="M60" s="1048">
        <f t="shared" si="1"/>
        <v>0</v>
      </c>
      <c r="N60" s="780">
        <v>0</v>
      </c>
      <c r="O60" s="780">
        <v>0</v>
      </c>
      <c r="P60" s="780"/>
    </row>
    <row r="61" spans="1:16" ht="22.8">
      <c r="A61" s="307" t="s">
        <v>1716</v>
      </c>
      <c r="B61" s="1037" t="s">
        <v>1423</v>
      </c>
      <c r="C61" s="1049" t="s">
        <v>85</v>
      </c>
      <c r="D61" s="1050" t="s">
        <v>360</v>
      </c>
      <c r="E61" s="1052">
        <v>0</v>
      </c>
      <c r="F61" s="1052">
        <v>0</v>
      </c>
      <c r="G61" s="1052">
        <v>0</v>
      </c>
      <c r="H61" s="1052">
        <v>0</v>
      </c>
      <c r="I61" s="1052">
        <v>0</v>
      </c>
      <c r="J61" s="1052">
        <v>0</v>
      </c>
      <c r="K61" s="1052">
        <v>0</v>
      </c>
      <c r="L61" s="1076">
        <v>0</v>
      </c>
      <c r="M61" s="1048">
        <f t="shared" si="1"/>
        <v>0</v>
      </c>
      <c r="N61" s="780">
        <v>0</v>
      </c>
      <c r="O61" s="780">
        <v>0</v>
      </c>
      <c r="P61" s="780"/>
    </row>
    <row r="62" spans="1:16" ht="22.8">
      <c r="A62" s="307" t="s">
        <v>1717</v>
      </c>
      <c r="B62" s="1037" t="s">
        <v>1424</v>
      </c>
      <c r="C62" s="1049" t="s">
        <v>361</v>
      </c>
      <c r="D62" s="1050" t="s">
        <v>353</v>
      </c>
      <c r="E62" s="1052">
        <v>0</v>
      </c>
      <c r="F62" s="1052">
        <v>0</v>
      </c>
      <c r="G62" s="1052">
        <v>0</v>
      </c>
      <c r="H62" s="1052">
        <v>0</v>
      </c>
      <c r="I62" s="1052">
        <v>0</v>
      </c>
      <c r="J62" s="1052">
        <v>0</v>
      </c>
      <c r="K62" s="1052">
        <v>0</v>
      </c>
      <c r="L62" s="1076">
        <v>0</v>
      </c>
      <c r="M62" s="1048">
        <f t="shared" si="1"/>
        <v>0</v>
      </c>
      <c r="N62" s="780">
        <v>0</v>
      </c>
      <c r="O62" s="780">
        <v>0</v>
      </c>
      <c r="P62" s="780"/>
    </row>
    <row r="63" spans="1:16" ht="22.8">
      <c r="A63" s="307" t="s">
        <v>1720</v>
      </c>
      <c r="B63" s="1037" t="s">
        <v>1470</v>
      </c>
      <c r="C63" s="1049" t="s">
        <v>362</v>
      </c>
      <c r="D63" s="1050" t="s">
        <v>355</v>
      </c>
      <c r="E63" s="1052">
        <v>-91</v>
      </c>
      <c r="F63" s="1052">
        <v>0</v>
      </c>
      <c r="G63" s="1052">
        <v>0</v>
      </c>
      <c r="H63" s="1052">
        <v>91</v>
      </c>
      <c r="I63" s="1052">
        <v>0</v>
      </c>
      <c r="J63" s="1052">
        <v>0</v>
      </c>
      <c r="K63" s="1052">
        <v>0</v>
      </c>
      <c r="L63" s="1076">
        <v>0</v>
      </c>
      <c r="M63" s="1048">
        <f t="shared" si="1"/>
        <v>0</v>
      </c>
      <c r="N63" s="780">
        <v>0</v>
      </c>
      <c r="O63" s="780">
        <v>0</v>
      </c>
      <c r="P63" s="780"/>
    </row>
    <row r="64" spans="1:16" ht="22.8">
      <c r="A64" s="307" t="s">
        <v>1721</v>
      </c>
      <c r="B64" s="1037" t="s">
        <v>1471</v>
      </c>
      <c r="C64" s="1053" t="s">
        <v>363</v>
      </c>
      <c r="D64" s="906" t="s">
        <v>357</v>
      </c>
      <c r="E64" s="1052">
        <v>-10716</v>
      </c>
      <c r="F64" s="1052">
        <v>-798</v>
      </c>
      <c r="G64" s="1052">
        <v>0</v>
      </c>
      <c r="H64" s="1052">
        <v>1886</v>
      </c>
      <c r="I64" s="1052">
        <v>0</v>
      </c>
      <c r="J64" s="1052">
        <v>0</v>
      </c>
      <c r="K64" s="1052">
        <v>42</v>
      </c>
      <c r="L64" s="1076">
        <v>0</v>
      </c>
      <c r="M64" s="1048">
        <f t="shared" si="1"/>
        <v>-9586</v>
      </c>
      <c r="N64" s="780">
        <v>0</v>
      </c>
      <c r="O64" s="780">
        <v>0</v>
      </c>
      <c r="P64" s="780"/>
    </row>
    <row r="65" spans="1:16" ht="22.8">
      <c r="A65" s="307" t="s">
        <v>1722</v>
      </c>
      <c r="B65" s="1037" t="s">
        <v>1472</v>
      </c>
      <c r="C65" s="1053" t="s">
        <v>365</v>
      </c>
      <c r="D65" s="906" t="s">
        <v>366</v>
      </c>
      <c r="E65" s="1052">
        <v>-41230</v>
      </c>
      <c r="F65" s="1052">
        <v>-2405</v>
      </c>
      <c r="G65" s="1052">
        <v>0</v>
      </c>
      <c r="H65" s="1052">
        <v>3297</v>
      </c>
      <c r="I65" s="1052">
        <v>0</v>
      </c>
      <c r="J65" s="1052">
        <v>0</v>
      </c>
      <c r="K65" s="1052">
        <v>2639</v>
      </c>
      <c r="L65" s="1076">
        <v>0</v>
      </c>
      <c r="M65" s="1048">
        <f t="shared" si="1"/>
        <v>-37699</v>
      </c>
      <c r="N65" s="780">
        <v>0</v>
      </c>
      <c r="O65" s="780">
        <v>0</v>
      </c>
      <c r="P65" s="780"/>
    </row>
    <row r="66" spans="1:16" ht="22.8">
      <c r="A66" s="307" t="s">
        <v>1733</v>
      </c>
      <c r="B66" s="1037" t="s">
        <v>1473</v>
      </c>
      <c r="C66" s="1055" t="s">
        <v>99</v>
      </c>
      <c r="D66" s="906" t="s">
        <v>600</v>
      </c>
      <c r="E66" s="1052">
        <v>-47899</v>
      </c>
      <c r="F66" s="1052">
        <v>-2772</v>
      </c>
      <c r="G66" s="1052">
        <v>0</v>
      </c>
      <c r="H66" s="1052">
        <v>4909</v>
      </c>
      <c r="I66" s="1052">
        <v>0</v>
      </c>
      <c r="J66" s="1052">
        <v>0</v>
      </c>
      <c r="K66" s="1052">
        <v>2680</v>
      </c>
      <c r="L66" s="1052">
        <v>0</v>
      </c>
      <c r="M66" s="1048">
        <f t="shared" si="1"/>
        <v>-43082</v>
      </c>
      <c r="N66" s="780">
        <v>0</v>
      </c>
      <c r="O66" s="780">
        <v>0</v>
      </c>
      <c r="P66" s="780">
        <f t="shared" ref="P66" si="11">P51-P67</f>
        <v>0</v>
      </c>
    </row>
    <row r="67" spans="1:16" ht="23.4" thickBot="1">
      <c r="A67" s="307" t="s">
        <v>1724</v>
      </c>
      <c r="B67" s="1037" t="s">
        <v>1427</v>
      </c>
      <c r="C67" s="1055" t="s">
        <v>98</v>
      </c>
      <c r="D67" s="906" t="s">
        <v>600</v>
      </c>
      <c r="E67" s="1065">
        <v>-4138</v>
      </c>
      <c r="F67" s="1065">
        <v>-431</v>
      </c>
      <c r="G67" s="1065">
        <v>0</v>
      </c>
      <c r="H67" s="1065">
        <v>365</v>
      </c>
      <c r="I67" s="1065">
        <v>0</v>
      </c>
      <c r="J67" s="1065">
        <v>0</v>
      </c>
      <c r="K67" s="1065">
        <v>1</v>
      </c>
      <c r="L67" s="1077">
        <v>0</v>
      </c>
      <c r="M67" s="1048">
        <f t="shared" si="1"/>
        <v>-4203</v>
      </c>
      <c r="N67" s="787">
        <v>0</v>
      </c>
      <c r="O67" s="787">
        <v>0</v>
      </c>
      <c r="P67" s="787"/>
    </row>
    <row r="68" spans="1:16" ht="27" thickBot="1">
      <c r="B68" s="455" t="s">
        <v>1436</v>
      </c>
      <c r="C68" s="485" t="s">
        <v>1358</v>
      </c>
      <c r="D68" s="914" t="s">
        <v>1348</v>
      </c>
      <c r="E68" s="1078">
        <f>E69+E75</f>
        <v>0</v>
      </c>
      <c r="F68" s="1079"/>
      <c r="G68" s="1080">
        <f>G69+G75</f>
        <v>0</v>
      </c>
      <c r="H68" s="1080">
        <f t="shared" ref="H68:P68" si="12">H69+H75</f>
        <v>0</v>
      </c>
      <c r="I68" s="1080">
        <f t="shared" si="12"/>
        <v>0</v>
      </c>
      <c r="J68" s="1080">
        <f t="shared" si="12"/>
        <v>0</v>
      </c>
      <c r="K68" s="1080">
        <f t="shared" si="12"/>
        <v>0</v>
      </c>
      <c r="L68" s="1080">
        <f t="shared" si="12"/>
        <v>0</v>
      </c>
      <c r="M68" s="1080">
        <f t="shared" si="1"/>
        <v>0</v>
      </c>
      <c r="N68" s="1080">
        <f t="shared" si="12"/>
        <v>0</v>
      </c>
      <c r="O68" s="1080">
        <f t="shared" si="12"/>
        <v>0</v>
      </c>
      <c r="P68" s="1080">
        <f t="shared" si="12"/>
        <v>0</v>
      </c>
    </row>
    <row r="69" spans="1:16" ht="14.4">
      <c r="B69" s="455" t="s">
        <v>1437</v>
      </c>
      <c r="C69" s="479" t="s">
        <v>133</v>
      </c>
      <c r="D69" s="906" t="s">
        <v>1349</v>
      </c>
      <c r="E69" s="790">
        <f>SUM(E70:E74)</f>
        <v>0</v>
      </c>
      <c r="F69" s="1081"/>
      <c r="G69" s="794">
        <f>SUM(G70:G74)</f>
        <v>0</v>
      </c>
      <c r="H69" s="794">
        <f t="shared" ref="H69:P69" si="13">SUM(H70:H74)</f>
        <v>0</v>
      </c>
      <c r="I69" s="794">
        <f t="shared" si="13"/>
        <v>0</v>
      </c>
      <c r="J69" s="794">
        <f t="shared" si="13"/>
        <v>0</v>
      </c>
      <c r="K69" s="794">
        <f t="shared" si="13"/>
        <v>0</v>
      </c>
      <c r="L69" s="794">
        <f t="shared" si="13"/>
        <v>0</v>
      </c>
      <c r="M69" s="781">
        <f t="shared" si="1"/>
        <v>0</v>
      </c>
      <c r="N69" s="794">
        <f t="shared" si="13"/>
        <v>0</v>
      </c>
      <c r="O69" s="794">
        <f t="shared" si="13"/>
        <v>0</v>
      </c>
      <c r="P69" s="794">
        <f t="shared" si="13"/>
        <v>0</v>
      </c>
    </row>
    <row r="70" spans="1:16" ht="13.8">
      <c r="B70" s="455" t="s">
        <v>1438</v>
      </c>
      <c r="C70" s="480" t="s">
        <v>358</v>
      </c>
      <c r="D70" s="1050" t="s">
        <v>1350</v>
      </c>
      <c r="E70" s="791">
        <v>0</v>
      </c>
      <c r="F70" s="1082"/>
      <c r="G70" s="795">
        <v>0</v>
      </c>
      <c r="H70" s="714">
        <v>0</v>
      </c>
      <c r="I70" s="714">
        <v>0</v>
      </c>
      <c r="J70" s="714">
        <v>0</v>
      </c>
      <c r="K70" s="714">
        <v>0</v>
      </c>
      <c r="L70" s="714">
        <v>0</v>
      </c>
      <c r="M70" s="781">
        <f t="shared" si="1"/>
        <v>0</v>
      </c>
      <c r="N70" s="714">
        <v>0</v>
      </c>
      <c r="O70" s="714">
        <v>0</v>
      </c>
      <c r="P70" s="714"/>
    </row>
    <row r="71" spans="1:16" ht="13.8">
      <c r="B71" s="455" t="s">
        <v>1439</v>
      </c>
      <c r="C71" s="480" t="s">
        <v>85</v>
      </c>
      <c r="D71" s="1050" t="s">
        <v>1351</v>
      </c>
      <c r="E71" s="791">
        <v>0</v>
      </c>
      <c r="F71" s="1082"/>
      <c r="G71" s="795">
        <v>0</v>
      </c>
      <c r="H71" s="714">
        <v>0</v>
      </c>
      <c r="I71" s="714">
        <v>0</v>
      </c>
      <c r="J71" s="714">
        <v>0</v>
      </c>
      <c r="K71" s="714">
        <v>0</v>
      </c>
      <c r="L71" s="796">
        <v>0</v>
      </c>
      <c r="M71" s="781">
        <f t="shared" si="1"/>
        <v>0</v>
      </c>
      <c r="N71" s="714">
        <v>0</v>
      </c>
      <c r="O71" s="714">
        <v>0</v>
      </c>
      <c r="P71" s="714"/>
    </row>
    <row r="72" spans="1:16" ht="13.8">
      <c r="B72" s="455" t="s">
        <v>1440</v>
      </c>
      <c r="C72" s="480" t="s">
        <v>361</v>
      </c>
      <c r="D72" s="1050" t="s">
        <v>1352</v>
      </c>
      <c r="E72" s="791">
        <v>0</v>
      </c>
      <c r="F72" s="1082"/>
      <c r="G72" s="795">
        <v>0</v>
      </c>
      <c r="H72" s="714">
        <v>0</v>
      </c>
      <c r="I72" s="714">
        <v>0</v>
      </c>
      <c r="J72" s="714">
        <v>0</v>
      </c>
      <c r="K72" s="714">
        <v>0</v>
      </c>
      <c r="L72" s="796">
        <v>0</v>
      </c>
      <c r="M72" s="781">
        <f t="shared" si="1"/>
        <v>0</v>
      </c>
      <c r="N72" s="714">
        <v>0</v>
      </c>
      <c r="O72" s="714">
        <v>0</v>
      </c>
      <c r="P72" s="714"/>
    </row>
    <row r="73" spans="1:16" ht="13.8">
      <c r="B73" s="455" t="s">
        <v>1441</v>
      </c>
      <c r="C73" s="480" t="s">
        <v>362</v>
      </c>
      <c r="D73" s="1050" t="s">
        <v>1353</v>
      </c>
      <c r="E73" s="791">
        <v>0</v>
      </c>
      <c r="F73" s="1082"/>
      <c r="G73" s="795">
        <v>0</v>
      </c>
      <c r="H73" s="714">
        <v>0</v>
      </c>
      <c r="I73" s="714">
        <v>0</v>
      </c>
      <c r="J73" s="714">
        <v>0</v>
      </c>
      <c r="K73" s="714">
        <v>0</v>
      </c>
      <c r="L73" s="796">
        <v>0</v>
      </c>
      <c r="M73" s="781">
        <f t="shared" si="1"/>
        <v>0</v>
      </c>
      <c r="N73" s="714">
        <v>0</v>
      </c>
      <c r="O73" s="714">
        <v>0</v>
      </c>
      <c r="P73" s="714"/>
    </row>
    <row r="74" spans="1:16" ht="14.4" thickBot="1">
      <c r="B74" s="455" t="s">
        <v>1442</v>
      </c>
      <c r="C74" s="482" t="s">
        <v>363</v>
      </c>
      <c r="D74" s="1050" t="s">
        <v>1354</v>
      </c>
      <c r="E74" s="791">
        <v>0</v>
      </c>
      <c r="F74" s="1083"/>
      <c r="G74" s="795">
        <v>0</v>
      </c>
      <c r="H74" s="714">
        <v>0</v>
      </c>
      <c r="I74" s="714">
        <v>0</v>
      </c>
      <c r="J74" s="714">
        <v>0</v>
      </c>
      <c r="K74" s="714">
        <v>0</v>
      </c>
      <c r="L74" s="796">
        <v>0</v>
      </c>
      <c r="M74" s="781">
        <f t="shared" si="1"/>
        <v>0</v>
      </c>
      <c r="N74" s="714">
        <v>0</v>
      </c>
      <c r="O74" s="714">
        <v>0</v>
      </c>
      <c r="P74" s="714"/>
    </row>
    <row r="75" spans="1:16" ht="14.4">
      <c r="B75" s="455" t="s">
        <v>1443</v>
      </c>
      <c r="C75" s="483" t="s">
        <v>134</v>
      </c>
      <c r="D75" s="1050" t="s">
        <v>1355</v>
      </c>
      <c r="E75" s="788">
        <f>SUM(E76:E81)</f>
        <v>0</v>
      </c>
      <c r="F75" s="1084"/>
      <c r="G75" s="784">
        <f>SUM(G76:G81)</f>
        <v>0</v>
      </c>
      <c r="H75" s="784">
        <f t="shared" ref="H75:P75" si="14">SUM(H76:H81)</f>
        <v>0</v>
      </c>
      <c r="I75" s="784">
        <f t="shared" si="14"/>
        <v>0</v>
      </c>
      <c r="J75" s="784">
        <f t="shared" si="14"/>
        <v>0</v>
      </c>
      <c r="K75" s="784">
        <f t="shared" si="14"/>
        <v>0</v>
      </c>
      <c r="L75" s="784">
        <f t="shared" si="14"/>
        <v>0</v>
      </c>
      <c r="M75" s="781">
        <f t="shared" si="1"/>
        <v>0</v>
      </c>
      <c r="N75" s="784">
        <f t="shared" si="14"/>
        <v>0</v>
      </c>
      <c r="O75" s="784">
        <f t="shared" si="14"/>
        <v>0</v>
      </c>
      <c r="P75" s="784">
        <f t="shared" si="14"/>
        <v>0</v>
      </c>
    </row>
    <row r="76" spans="1:16" ht="13.8">
      <c r="B76" s="455" t="s">
        <v>1444</v>
      </c>
      <c r="C76" s="480" t="s">
        <v>358</v>
      </c>
      <c r="D76" s="1050" t="s">
        <v>1350</v>
      </c>
      <c r="E76" s="788">
        <v>0</v>
      </c>
      <c r="F76" s="1085"/>
      <c r="G76" s="784">
        <v>0</v>
      </c>
      <c r="H76" s="780">
        <v>0</v>
      </c>
      <c r="I76" s="780">
        <v>0</v>
      </c>
      <c r="J76" s="780">
        <v>0</v>
      </c>
      <c r="K76" s="780">
        <v>0</v>
      </c>
      <c r="L76" s="788">
        <v>0</v>
      </c>
      <c r="M76" s="781">
        <f t="shared" si="1"/>
        <v>0</v>
      </c>
      <c r="N76" s="780">
        <v>0</v>
      </c>
      <c r="O76" s="780">
        <v>0</v>
      </c>
      <c r="P76" s="780"/>
    </row>
    <row r="77" spans="1:16" ht="13.8">
      <c r="B77" s="455" t="s">
        <v>1445</v>
      </c>
      <c r="C77" s="480" t="s">
        <v>85</v>
      </c>
      <c r="D77" s="1050" t="s">
        <v>1351</v>
      </c>
      <c r="E77" s="788">
        <v>0</v>
      </c>
      <c r="F77" s="1085"/>
      <c r="G77" s="784">
        <v>0</v>
      </c>
      <c r="H77" s="780">
        <v>0</v>
      </c>
      <c r="I77" s="780">
        <v>0</v>
      </c>
      <c r="J77" s="780">
        <v>0</v>
      </c>
      <c r="K77" s="780">
        <v>0</v>
      </c>
      <c r="L77" s="788">
        <v>0</v>
      </c>
      <c r="M77" s="781">
        <f t="shared" si="1"/>
        <v>0</v>
      </c>
      <c r="N77" s="780">
        <v>0</v>
      </c>
      <c r="O77" s="780">
        <v>0</v>
      </c>
      <c r="P77" s="780"/>
    </row>
    <row r="78" spans="1:16" ht="13.8">
      <c r="B78" s="455" t="s">
        <v>1476</v>
      </c>
      <c r="C78" s="480" t="s">
        <v>361</v>
      </c>
      <c r="D78" s="1050" t="s">
        <v>1352</v>
      </c>
      <c r="E78" s="788">
        <v>0</v>
      </c>
      <c r="F78" s="1086"/>
      <c r="G78" s="784">
        <v>0</v>
      </c>
      <c r="H78" s="780">
        <v>0</v>
      </c>
      <c r="I78" s="780">
        <v>0</v>
      </c>
      <c r="J78" s="780">
        <v>0</v>
      </c>
      <c r="K78" s="780">
        <v>0</v>
      </c>
      <c r="L78" s="788">
        <v>0</v>
      </c>
      <c r="M78" s="781">
        <f t="shared" si="1"/>
        <v>0</v>
      </c>
      <c r="N78" s="780">
        <v>0</v>
      </c>
      <c r="O78" s="780">
        <v>0</v>
      </c>
      <c r="P78" s="780"/>
    </row>
    <row r="79" spans="1:16" ht="13.8">
      <c r="B79" s="455" t="s">
        <v>1477</v>
      </c>
      <c r="C79" s="480" t="s">
        <v>362</v>
      </c>
      <c r="D79" s="1050" t="s">
        <v>1353</v>
      </c>
      <c r="E79" s="788">
        <v>0</v>
      </c>
      <c r="F79" s="1087"/>
      <c r="G79" s="784">
        <v>0</v>
      </c>
      <c r="H79" s="780">
        <v>0</v>
      </c>
      <c r="I79" s="780">
        <v>0</v>
      </c>
      <c r="J79" s="780">
        <v>0</v>
      </c>
      <c r="K79" s="780">
        <v>0</v>
      </c>
      <c r="L79" s="788">
        <v>0</v>
      </c>
      <c r="M79" s="781">
        <f t="shared" si="1"/>
        <v>0</v>
      </c>
      <c r="N79" s="780">
        <v>0</v>
      </c>
      <c r="O79" s="780">
        <v>0</v>
      </c>
      <c r="P79" s="780"/>
    </row>
    <row r="80" spans="1:16" ht="13.8">
      <c r="B80" s="455" t="s">
        <v>1478</v>
      </c>
      <c r="C80" s="482" t="s">
        <v>363</v>
      </c>
      <c r="D80" s="906" t="s">
        <v>1354</v>
      </c>
      <c r="E80" s="788">
        <v>0</v>
      </c>
      <c r="F80" s="1088"/>
      <c r="G80" s="784">
        <v>0</v>
      </c>
      <c r="H80" s="780">
        <v>0</v>
      </c>
      <c r="I80" s="780">
        <v>0</v>
      </c>
      <c r="J80" s="780">
        <v>0</v>
      </c>
      <c r="K80" s="780">
        <v>0</v>
      </c>
      <c r="L80" s="788">
        <v>0</v>
      </c>
      <c r="M80" s="781">
        <f t="shared" si="1"/>
        <v>0</v>
      </c>
      <c r="N80" s="780">
        <v>0</v>
      </c>
      <c r="O80" s="780">
        <v>0</v>
      </c>
      <c r="P80" s="780"/>
    </row>
    <row r="81" spans="1:17" ht="13.8">
      <c r="B81" s="455" t="s">
        <v>1479</v>
      </c>
      <c r="C81" s="482" t="s">
        <v>365</v>
      </c>
      <c r="D81" s="906" t="s">
        <v>1356</v>
      </c>
      <c r="E81" s="788">
        <v>0</v>
      </c>
      <c r="F81" s="1089"/>
      <c r="G81" s="784">
        <v>0</v>
      </c>
      <c r="H81" s="780">
        <v>0</v>
      </c>
      <c r="I81" s="780">
        <v>0</v>
      </c>
      <c r="J81" s="780">
        <v>0</v>
      </c>
      <c r="K81" s="780">
        <v>0</v>
      </c>
      <c r="L81" s="788">
        <v>0</v>
      </c>
      <c r="M81" s="781">
        <f t="shared" ref="M81:M90" si="15">SUM(E81:L81)</f>
        <v>0</v>
      </c>
      <c r="N81" s="780">
        <v>0</v>
      </c>
      <c r="O81" s="780">
        <v>0</v>
      </c>
      <c r="P81" s="780"/>
    </row>
    <row r="82" spans="1:17" ht="15" thickBot="1">
      <c r="B82" s="455" t="s">
        <v>1480</v>
      </c>
      <c r="C82" s="488" t="s">
        <v>1359</v>
      </c>
      <c r="D82" s="906" t="s">
        <v>1357</v>
      </c>
      <c r="E82" s="788">
        <v>0</v>
      </c>
      <c r="F82" s="1090"/>
      <c r="G82" s="784">
        <v>0</v>
      </c>
      <c r="H82" s="780">
        <v>0</v>
      </c>
      <c r="I82" s="780">
        <v>0</v>
      </c>
      <c r="J82" s="780">
        <v>0</v>
      </c>
      <c r="K82" s="780">
        <v>0</v>
      </c>
      <c r="L82" s="788">
        <v>0</v>
      </c>
      <c r="M82" s="781">
        <f t="shared" si="15"/>
        <v>0</v>
      </c>
      <c r="N82" s="780">
        <v>0</v>
      </c>
      <c r="O82" s="780">
        <v>0</v>
      </c>
      <c r="P82" s="780"/>
    </row>
    <row r="83" spans="1:17" ht="14.4">
      <c r="B83" s="455" t="s">
        <v>1481</v>
      </c>
      <c r="C83" s="488" t="s">
        <v>98</v>
      </c>
      <c r="D83" s="927" t="s">
        <v>1357</v>
      </c>
      <c r="E83" s="792">
        <v>0</v>
      </c>
      <c r="F83" s="1091"/>
      <c r="G83" s="797">
        <v>0</v>
      </c>
      <c r="H83" s="787">
        <v>0</v>
      </c>
      <c r="I83" s="787">
        <v>0</v>
      </c>
      <c r="J83" s="787">
        <v>0</v>
      </c>
      <c r="K83" s="787">
        <v>0</v>
      </c>
      <c r="L83" s="789">
        <v>0</v>
      </c>
      <c r="M83" s="781">
        <f t="shared" si="15"/>
        <v>0</v>
      </c>
      <c r="N83" s="787">
        <v>0</v>
      </c>
      <c r="O83" s="787">
        <v>0</v>
      </c>
      <c r="P83" s="787"/>
    </row>
    <row r="84" spans="1:17" ht="22.8">
      <c r="A84" s="307" t="s">
        <v>1725</v>
      </c>
      <c r="B84" s="1037" t="s">
        <v>1428</v>
      </c>
      <c r="C84" s="485" t="s">
        <v>897</v>
      </c>
      <c r="D84" s="914" t="s">
        <v>603</v>
      </c>
      <c r="E84" s="1040">
        <f>E16+E33+E51+E68</f>
        <v>-97970</v>
      </c>
      <c r="F84" s="1040">
        <f>F16+F33+F51+F68</f>
        <v>-11775</v>
      </c>
      <c r="G84" s="1040">
        <f>G16+G33+G51+G68</f>
        <v>0</v>
      </c>
      <c r="H84" s="1040">
        <f t="shared" ref="H84:P84" si="16">H16+H33+H51+H68</f>
        <v>9682</v>
      </c>
      <c r="I84" s="1040">
        <f t="shared" si="16"/>
        <v>0</v>
      </c>
      <c r="J84" s="1040">
        <f t="shared" si="16"/>
        <v>0</v>
      </c>
      <c r="K84" s="1040">
        <f t="shared" si="16"/>
        <v>2681</v>
      </c>
      <c r="L84" s="1040">
        <f t="shared" si="16"/>
        <v>0</v>
      </c>
      <c r="M84" s="1040">
        <f t="shared" si="15"/>
        <v>-97382</v>
      </c>
      <c r="N84" s="778">
        <f t="shared" si="16"/>
        <v>0</v>
      </c>
      <c r="O84" s="778">
        <f t="shared" si="16"/>
        <v>0</v>
      </c>
      <c r="P84" s="1040">
        <f t="shared" si="16"/>
        <v>-23911</v>
      </c>
    </row>
    <row r="85" spans="1:17" ht="22.8">
      <c r="A85" s="307" t="s">
        <v>1726</v>
      </c>
      <c r="B85" s="1037" t="s">
        <v>1429</v>
      </c>
      <c r="C85" s="483" t="s">
        <v>604</v>
      </c>
      <c r="D85" s="906" t="s">
        <v>605</v>
      </c>
      <c r="E85" s="1052">
        <v>2034</v>
      </c>
      <c r="F85" s="1052">
        <v>1051</v>
      </c>
      <c r="G85" s="1052">
        <v>0</v>
      </c>
      <c r="H85" s="1052">
        <v>483</v>
      </c>
      <c r="I85" s="1052">
        <v>0</v>
      </c>
      <c r="J85" s="1052">
        <v>0</v>
      </c>
      <c r="K85" s="1052">
        <v>0</v>
      </c>
      <c r="L85" s="1076">
        <v>0</v>
      </c>
      <c r="M85" s="1048">
        <f t="shared" si="15"/>
        <v>3568</v>
      </c>
      <c r="N85" s="780">
        <v>0</v>
      </c>
      <c r="O85" s="780">
        <v>0</v>
      </c>
      <c r="P85" s="1092"/>
    </row>
    <row r="86" spans="1:17" ht="22.8">
      <c r="A86" s="307" t="s">
        <v>1727</v>
      </c>
      <c r="B86" s="1037" t="s">
        <v>1430</v>
      </c>
      <c r="C86" s="483" t="s">
        <v>100</v>
      </c>
      <c r="D86" s="906" t="s">
        <v>606</v>
      </c>
      <c r="E86" s="1052">
        <v>153</v>
      </c>
      <c r="F86" s="1052">
        <v>136</v>
      </c>
      <c r="G86" s="1052">
        <v>0</v>
      </c>
      <c r="H86" s="1052">
        <v>60</v>
      </c>
      <c r="I86" s="1052">
        <v>0</v>
      </c>
      <c r="J86" s="1052">
        <v>0</v>
      </c>
      <c r="K86" s="1052">
        <v>0</v>
      </c>
      <c r="L86" s="1076">
        <v>0</v>
      </c>
      <c r="M86" s="1048">
        <f t="shared" si="15"/>
        <v>349</v>
      </c>
      <c r="N86" s="780">
        <v>0</v>
      </c>
      <c r="O86" s="780">
        <v>0</v>
      </c>
      <c r="P86" s="1092"/>
    </row>
    <row r="87" spans="1:17" ht="22.8">
      <c r="A87" s="307" t="s">
        <v>1728</v>
      </c>
      <c r="B87" s="1037" t="s">
        <v>1431</v>
      </c>
      <c r="C87" s="491" t="s">
        <v>497</v>
      </c>
      <c r="D87" s="1093" t="s">
        <v>500</v>
      </c>
      <c r="E87" s="1094">
        <v>0</v>
      </c>
      <c r="F87" s="1095"/>
      <c r="G87" s="1095"/>
      <c r="H87" s="1095"/>
      <c r="I87" s="1065">
        <v>0</v>
      </c>
      <c r="J87" s="1096"/>
      <c r="K87" s="1065">
        <v>0</v>
      </c>
      <c r="L87" s="1097"/>
      <c r="M87" s="1048">
        <f t="shared" si="15"/>
        <v>0</v>
      </c>
      <c r="N87" s="1098"/>
      <c r="O87" s="787">
        <v>0</v>
      </c>
      <c r="P87" s="1099"/>
    </row>
    <row r="88" spans="1:17" ht="23.4" thickBot="1">
      <c r="A88" s="307" t="s">
        <v>1729</v>
      </c>
      <c r="B88" s="1037" t="s">
        <v>1432</v>
      </c>
      <c r="C88" s="483" t="s">
        <v>607</v>
      </c>
      <c r="D88" s="927" t="s">
        <v>608</v>
      </c>
      <c r="E88" s="1065">
        <v>1832</v>
      </c>
      <c r="F88" s="1065">
        <v>181</v>
      </c>
      <c r="G88" s="1065">
        <v>0</v>
      </c>
      <c r="H88" s="1065">
        <v>-673</v>
      </c>
      <c r="I88" s="1065">
        <v>0</v>
      </c>
      <c r="J88" s="1065">
        <v>0</v>
      </c>
      <c r="K88" s="1065">
        <v>0</v>
      </c>
      <c r="L88" s="1077">
        <v>0</v>
      </c>
      <c r="M88" s="1048">
        <f t="shared" si="15"/>
        <v>1340</v>
      </c>
      <c r="N88" s="787">
        <v>0</v>
      </c>
      <c r="O88" s="787">
        <v>0</v>
      </c>
      <c r="P88" s="1099"/>
    </row>
    <row r="89" spans="1:17" ht="30.6" customHeight="1" thickTop="1" thickBot="1">
      <c r="B89" s="1037" t="s">
        <v>1766</v>
      </c>
      <c r="C89" s="492" t="s">
        <v>1767</v>
      </c>
      <c r="D89" s="1042" t="s">
        <v>1768</v>
      </c>
      <c r="E89" s="1056">
        <v>0</v>
      </c>
      <c r="F89" s="1056">
        <v>0</v>
      </c>
      <c r="G89" s="1094">
        <v>0</v>
      </c>
      <c r="H89" s="1056">
        <v>0</v>
      </c>
      <c r="I89" s="1094">
        <v>0</v>
      </c>
      <c r="J89" s="1056">
        <v>0</v>
      </c>
      <c r="K89" s="1056">
        <v>0</v>
      </c>
      <c r="L89" s="1056">
        <v>0</v>
      </c>
      <c r="M89" s="1048">
        <f t="shared" si="15"/>
        <v>0</v>
      </c>
      <c r="N89" s="793">
        <v>0</v>
      </c>
      <c r="O89" s="798">
        <v>0</v>
      </c>
      <c r="P89" s="1100"/>
    </row>
    <row r="90" spans="1:17" ht="23.4" thickTop="1">
      <c r="A90" s="307" t="s">
        <v>1730</v>
      </c>
      <c r="B90" s="1037" t="s">
        <v>1433</v>
      </c>
      <c r="C90" s="1101" t="s">
        <v>898</v>
      </c>
      <c r="D90" s="914" t="s">
        <v>8</v>
      </c>
      <c r="E90" s="1040">
        <f>E85+E86+E88+E89</f>
        <v>4019</v>
      </c>
      <c r="F90" s="1040">
        <f t="shared" ref="F90:O90" si="17">F85+F86+F88+F89</f>
        <v>1368</v>
      </c>
      <c r="G90" s="1040">
        <f t="shared" si="17"/>
        <v>0</v>
      </c>
      <c r="H90" s="1040">
        <f t="shared" si="17"/>
        <v>-130</v>
      </c>
      <c r="I90" s="1040">
        <f t="shared" si="17"/>
        <v>0</v>
      </c>
      <c r="J90" s="1040">
        <f t="shared" si="17"/>
        <v>0</v>
      </c>
      <c r="K90" s="1040">
        <f t="shared" si="17"/>
        <v>0</v>
      </c>
      <c r="L90" s="1040">
        <f t="shared" si="17"/>
        <v>0</v>
      </c>
      <c r="M90" s="1040">
        <f t="shared" si="15"/>
        <v>5257</v>
      </c>
      <c r="N90" s="778">
        <f t="shared" si="17"/>
        <v>0</v>
      </c>
      <c r="O90" s="778">
        <f t="shared" si="17"/>
        <v>0</v>
      </c>
      <c r="P90" s="1102"/>
    </row>
    <row r="91" spans="1:17">
      <c r="B91" s="104"/>
      <c r="C91" s="105"/>
      <c r="D91" s="110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610"/>
      <c r="B92" s="1"/>
      <c r="C92" s="1"/>
      <c r="D92" s="896"/>
      <c r="E92" s="1"/>
      <c r="F92" s="1"/>
    </row>
    <row r="93" spans="1:17">
      <c r="A93" s="610"/>
      <c r="B93" s="1"/>
      <c r="C93" s="1"/>
      <c r="D93" s="896"/>
      <c r="E93" s="1"/>
      <c r="F93" s="1"/>
    </row>
    <row r="94" spans="1:17" ht="22.5" customHeight="1">
      <c r="A94" s="610"/>
      <c r="B94" s="1"/>
      <c r="C94" s="1"/>
      <c r="D94" s="896"/>
      <c r="E94" s="1"/>
      <c r="F94" s="1"/>
    </row>
    <row r="95" spans="1:17" ht="29.25" customHeight="1">
      <c r="A95" s="610"/>
      <c r="B95" s="1"/>
      <c r="C95" s="1"/>
      <c r="D95" s="896"/>
      <c r="E95" s="1"/>
      <c r="F95" s="1"/>
    </row>
    <row r="96" spans="1:17" ht="87" customHeight="1">
      <c r="A96" s="610"/>
      <c r="B96" s="1"/>
      <c r="C96" s="1"/>
      <c r="D96" s="896"/>
      <c r="E96" s="1"/>
      <c r="F96" s="1"/>
    </row>
    <row r="97" spans="1:6">
      <c r="A97" s="610"/>
      <c r="B97" s="1"/>
      <c r="C97" s="1"/>
      <c r="D97" s="896"/>
      <c r="E97" s="1"/>
      <c r="F97" s="1"/>
    </row>
    <row r="98" spans="1:6">
      <c r="A98" s="610"/>
      <c r="B98" s="1"/>
      <c r="C98" s="1"/>
      <c r="D98" s="896"/>
      <c r="E98" s="1"/>
      <c r="F98" s="1"/>
    </row>
    <row r="99" spans="1:6">
      <c r="A99" s="610"/>
      <c r="B99" s="1"/>
      <c r="C99" s="1"/>
      <c r="D99" s="896"/>
      <c r="E99" s="1"/>
      <c r="F99" s="1"/>
    </row>
    <row r="100" spans="1:6">
      <c r="A100" s="610"/>
      <c r="B100" s="1"/>
      <c r="C100" s="1"/>
      <c r="D100" s="896"/>
      <c r="E100" s="1"/>
      <c r="F100" s="1"/>
    </row>
    <row r="101" spans="1:6">
      <c r="A101" s="610"/>
      <c r="B101" s="1"/>
      <c r="C101" s="1"/>
      <c r="D101" s="896"/>
      <c r="E101" s="1"/>
      <c r="F101" s="1"/>
    </row>
    <row r="102" spans="1:6">
      <c r="A102" s="610"/>
      <c r="B102" s="1"/>
      <c r="C102" s="1"/>
      <c r="D102" s="896"/>
      <c r="E102" s="1"/>
      <c r="F102" s="1"/>
    </row>
    <row r="103" spans="1:6">
      <c r="A103" s="610"/>
      <c r="B103" s="1"/>
      <c r="C103" s="1"/>
      <c r="D103" s="896"/>
      <c r="E103" s="1"/>
      <c r="F103" s="1"/>
    </row>
    <row r="104" spans="1:6">
      <c r="A104" s="610"/>
      <c r="B104" s="1"/>
      <c r="C104" s="1"/>
      <c r="D104" s="896"/>
      <c r="E104" s="1"/>
      <c r="F104" s="1"/>
    </row>
    <row r="105" spans="1:6">
      <c r="A105" s="610"/>
      <c r="B105" s="1"/>
      <c r="C105" s="1"/>
      <c r="D105" s="896"/>
      <c r="E105" s="1"/>
      <c r="F105" s="1"/>
    </row>
    <row r="106" spans="1:6">
      <c r="A106" s="610"/>
      <c r="B106" s="1"/>
      <c r="C106" s="1"/>
      <c r="D106" s="896"/>
      <c r="E106" s="1"/>
      <c r="F106" s="1"/>
    </row>
    <row r="107" spans="1:6">
      <c r="A107" s="610"/>
      <c r="B107" s="1"/>
      <c r="C107" s="1"/>
      <c r="D107" s="896"/>
      <c r="E107" s="1"/>
      <c r="F107" s="1"/>
    </row>
    <row r="108" spans="1:6">
      <c r="A108" s="610"/>
      <c r="B108" s="1"/>
      <c r="C108" s="1"/>
      <c r="D108" s="896"/>
      <c r="E108" s="1"/>
      <c r="F108" s="1"/>
    </row>
    <row r="109" spans="1:6">
      <c r="A109" s="610"/>
      <c r="B109" s="1"/>
      <c r="C109" s="1"/>
      <c r="D109" s="896"/>
      <c r="E109" s="1"/>
      <c r="F109" s="1"/>
    </row>
    <row r="110" spans="1:6">
      <c r="A110" s="610"/>
      <c r="B110" s="1"/>
      <c r="C110" s="1"/>
      <c r="D110" s="896"/>
      <c r="E110" s="1"/>
      <c r="F110" s="1"/>
    </row>
    <row r="111" spans="1:6">
      <c r="A111" s="610"/>
      <c r="B111" s="1"/>
      <c r="C111" s="1"/>
      <c r="D111" s="896"/>
      <c r="E111" s="1"/>
      <c r="F111" s="1"/>
    </row>
    <row r="112" spans="1:6">
      <c r="A112" s="610"/>
      <c r="B112" s="1"/>
      <c r="C112" s="1"/>
      <c r="D112" s="896"/>
      <c r="E112" s="1"/>
      <c r="F112" s="1"/>
    </row>
    <row r="113" spans="1:6">
      <c r="A113" s="610"/>
      <c r="B113" s="1"/>
      <c r="C113" s="1"/>
      <c r="D113" s="896"/>
      <c r="E113" s="1"/>
      <c r="F113" s="1"/>
    </row>
  </sheetData>
  <mergeCells count="15">
    <mergeCell ref="G12:G13"/>
    <mergeCell ref="B6:C6"/>
    <mergeCell ref="B8:D8"/>
    <mergeCell ref="D12:D13"/>
    <mergeCell ref="E12:E13"/>
    <mergeCell ref="F12:F13"/>
    <mergeCell ref="N12:N13"/>
    <mergeCell ref="O12:O13"/>
    <mergeCell ref="P12:P13"/>
    <mergeCell ref="H12:H13"/>
    <mergeCell ref="I12:I13"/>
    <mergeCell ref="J12:J13"/>
    <mergeCell ref="K12:K13"/>
    <mergeCell ref="L12:L13"/>
    <mergeCell ref="M12:M13"/>
  </mergeCells>
  <printOptions horizontalCentered="1"/>
  <pageMargins left="0.19685039370078741" right="0" top="0.15748031496062992" bottom="0.15748031496062992" header="0" footer="0"/>
  <pageSetup paperSize="9" scale="41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1" manualBreakCount="1">
    <brk id="7" min="1" max="1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3"/>
  <dimension ref="A1:J31"/>
  <sheetViews>
    <sheetView showGridLines="0" view="pageBreakPreview" topLeftCell="B5" zoomScale="80" zoomScaleNormal="100" zoomScaleSheetLayoutView="80" workbookViewId="0">
      <selection activeCell="E17" sqref="E17:J31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63.33203125" style="1" customWidth="1"/>
    <col min="4" max="4" width="22.5546875" style="1" customWidth="1"/>
    <col min="5" max="10" width="21.6640625" style="1" bestFit="1" customWidth="1"/>
    <col min="11" max="16384" width="9.109375" style="1"/>
  </cols>
  <sheetData>
    <row r="1" spans="1:10" s="658" customFormat="1">
      <c r="A1" s="610" t="s">
        <v>780</v>
      </c>
      <c r="B1" s="653" t="s">
        <v>1544</v>
      </c>
      <c r="C1" s="654"/>
      <c r="D1" s="654"/>
    </row>
    <row r="2" spans="1:10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10" ht="23.4">
      <c r="B3" s="277" t="s">
        <v>112</v>
      </c>
      <c r="C3" s="672" t="str">
        <f>Index!C3</f>
        <v>30.09.2022</v>
      </c>
      <c r="D3" s="673"/>
    </row>
    <row r="4" spans="1:10" ht="23.4">
      <c r="B4" s="277" t="s">
        <v>113</v>
      </c>
      <c r="C4" s="674" t="s">
        <v>1783</v>
      </c>
      <c r="D4"/>
    </row>
    <row r="5" spans="1:10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10" ht="32.25" customHeight="1">
      <c r="A6" s="307"/>
      <c r="B6" s="1754" t="s">
        <v>874</v>
      </c>
      <c r="C6" s="1616"/>
      <c r="D6" s="1616"/>
    </row>
    <row r="7" spans="1:10" s="613" customFormat="1" ht="10.199999999999999">
      <c r="A7" s="307">
        <v>5</v>
      </c>
      <c r="B7" s="626"/>
      <c r="C7" s="615"/>
      <c r="E7" s="613" t="s">
        <v>1545</v>
      </c>
      <c r="F7" s="613" t="s">
        <v>1546</v>
      </c>
      <c r="G7" s="613" t="s">
        <v>1547</v>
      </c>
      <c r="H7" s="613" t="s">
        <v>1548</v>
      </c>
      <c r="I7" s="613" t="s">
        <v>1549</v>
      </c>
      <c r="J7" s="613" t="s">
        <v>1550</v>
      </c>
    </row>
    <row r="8" spans="1:10">
      <c r="B8" s="1755" t="s">
        <v>609</v>
      </c>
      <c r="C8" s="1616"/>
    </row>
    <row r="9" spans="1:10">
      <c r="B9" s="45"/>
    </row>
    <row r="10" spans="1:10">
      <c r="B10" s="45"/>
    </row>
    <row r="11" spans="1:10">
      <c r="B11" s="98"/>
    </row>
    <row r="12" spans="1:10" ht="27.6" customHeight="1">
      <c r="B12" s="1652"/>
      <c r="C12" s="1653"/>
      <c r="D12" s="1641" t="s">
        <v>87</v>
      </c>
      <c r="E12" s="1696" t="s">
        <v>1775</v>
      </c>
      <c r="F12" s="1694"/>
      <c r="G12" s="1694"/>
      <c r="H12" s="1694"/>
      <c r="I12" s="1694"/>
      <c r="J12" s="1695"/>
    </row>
    <row r="13" spans="1:10" ht="39.6" customHeight="1">
      <c r="B13" s="1654"/>
      <c r="C13" s="1655"/>
      <c r="D13" s="1642"/>
      <c r="E13" s="1699" t="s">
        <v>875</v>
      </c>
      <c r="F13" s="1700"/>
      <c r="G13" s="1699" t="s">
        <v>876</v>
      </c>
      <c r="H13" s="1700"/>
      <c r="I13" s="1699" t="s">
        <v>877</v>
      </c>
      <c r="J13" s="1700"/>
    </row>
    <row r="14" spans="1:10">
      <c r="B14" s="1654"/>
      <c r="C14" s="1655"/>
      <c r="D14" s="1642"/>
      <c r="E14" s="303" t="s">
        <v>879</v>
      </c>
      <c r="F14" s="303" t="s">
        <v>878</v>
      </c>
      <c r="G14" s="303" t="s">
        <v>881</v>
      </c>
      <c r="H14" s="303" t="s">
        <v>880</v>
      </c>
      <c r="I14" s="303" t="s">
        <v>883</v>
      </c>
      <c r="J14" s="303" t="s">
        <v>882</v>
      </c>
    </row>
    <row r="15" spans="1:10">
      <c r="B15" s="1654"/>
      <c r="C15" s="1655"/>
      <c r="D15" s="1642"/>
      <c r="E15" s="1756" t="s">
        <v>610</v>
      </c>
      <c r="F15" s="1757"/>
      <c r="G15" s="1757"/>
      <c r="H15" s="1757"/>
      <c r="I15" s="1757"/>
      <c r="J15" s="1758"/>
    </row>
    <row r="16" spans="1:10">
      <c r="B16" s="1656"/>
      <c r="C16" s="1657"/>
      <c r="D16" s="1643"/>
      <c r="E16" s="455" t="s">
        <v>1111</v>
      </c>
      <c r="F16" s="455" t="s">
        <v>1112</v>
      </c>
      <c r="G16" s="455" t="s">
        <v>1113</v>
      </c>
      <c r="H16" s="455" t="s">
        <v>1114</v>
      </c>
      <c r="I16" s="455" t="s">
        <v>1115</v>
      </c>
      <c r="J16" s="455" t="s">
        <v>1120</v>
      </c>
    </row>
    <row r="17" spans="1:10" ht="39.6">
      <c r="A17" s="610" t="s">
        <v>1288</v>
      </c>
      <c r="B17" s="455" t="s">
        <v>1111</v>
      </c>
      <c r="C17" s="479" t="s">
        <v>133</v>
      </c>
      <c r="D17" s="343" t="s">
        <v>2</v>
      </c>
      <c r="E17" s="1582">
        <f>SUM(E18:E22)</f>
        <v>0</v>
      </c>
      <c r="F17" s="1582">
        <f t="shared" ref="F17:J17" si="0">SUM(F18:F22)</f>
        <v>0</v>
      </c>
      <c r="G17" s="1582">
        <f t="shared" si="0"/>
        <v>0</v>
      </c>
      <c r="H17" s="1582">
        <f t="shared" si="0"/>
        <v>0</v>
      </c>
      <c r="I17" s="1582">
        <f t="shared" si="0"/>
        <v>0</v>
      </c>
      <c r="J17" s="1582">
        <f t="shared" si="0"/>
        <v>0</v>
      </c>
    </row>
    <row r="18" spans="1:10" ht="39.6">
      <c r="A18" s="610" t="s">
        <v>1289</v>
      </c>
      <c r="B18" s="455" t="s">
        <v>1112</v>
      </c>
      <c r="C18" s="480" t="s">
        <v>358</v>
      </c>
      <c r="D18" s="481" t="s">
        <v>359</v>
      </c>
      <c r="E18" s="1583"/>
      <c r="F18" s="1583"/>
      <c r="G18" s="1583"/>
      <c r="H18" s="1583"/>
      <c r="I18" s="1583"/>
      <c r="J18" s="1583"/>
    </row>
    <row r="19" spans="1:10" ht="39.6">
      <c r="A19" s="610" t="s">
        <v>1290</v>
      </c>
      <c r="B19" s="455" t="s">
        <v>1113</v>
      </c>
      <c r="C19" s="480" t="s">
        <v>85</v>
      </c>
      <c r="D19" s="481" t="s">
        <v>360</v>
      </c>
      <c r="E19" s="1583"/>
      <c r="F19" s="1583"/>
      <c r="G19" s="1583"/>
      <c r="H19" s="1583"/>
      <c r="I19" s="1583"/>
      <c r="J19" s="1583"/>
    </row>
    <row r="20" spans="1:10" ht="39.6">
      <c r="A20" s="610" t="s">
        <v>1291</v>
      </c>
      <c r="B20" s="455" t="s">
        <v>1114</v>
      </c>
      <c r="C20" s="480" t="s">
        <v>361</v>
      </c>
      <c r="D20" s="481" t="s">
        <v>353</v>
      </c>
      <c r="E20" s="1583"/>
      <c r="F20" s="1583"/>
      <c r="G20" s="1583"/>
      <c r="H20" s="1583"/>
      <c r="I20" s="1583"/>
      <c r="J20" s="1583"/>
    </row>
    <row r="21" spans="1:10" ht="39.6">
      <c r="A21" s="610" t="s">
        <v>1292</v>
      </c>
      <c r="B21" s="455" t="s">
        <v>1115</v>
      </c>
      <c r="C21" s="480" t="s">
        <v>362</v>
      </c>
      <c r="D21" s="481" t="s">
        <v>355</v>
      </c>
      <c r="E21" s="1583"/>
      <c r="F21" s="1583"/>
      <c r="G21" s="1583"/>
      <c r="H21" s="1583"/>
      <c r="I21" s="1583"/>
      <c r="J21" s="1583"/>
    </row>
    <row r="22" spans="1:10" ht="39.6">
      <c r="A22" s="610" t="s">
        <v>1293</v>
      </c>
      <c r="B22" s="455" t="s">
        <v>1120</v>
      </c>
      <c r="C22" s="482" t="s">
        <v>363</v>
      </c>
      <c r="D22" s="481" t="s">
        <v>357</v>
      </c>
      <c r="E22" s="1583"/>
      <c r="F22" s="1583"/>
      <c r="G22" s="1583"/>
      <c r="H22" s="1583"/>
      <c r="I22" s="1583"/>
      <c r="J22" s="1583"/>
    </row>
    <row r="23" spans="1:10" ht="39.6">
      <c r="A23" s="610" t="s">
        <v>1294</v>
      </c>
      <c r="B23" s="455" t="s">
        <v>1122</v>
      </c>
      <c r="C23" s="483" t="s">
        <v>134</v>
      </c>
      <c r="D23" s="481" t="s">
        <v>364</v>
      </c>
      <c r="E23" s="1583">
        <f>SUM(E24:E29)</f>
        <v>96342</v>
      </c>
      <c r="F23" s="1583">
        <f t="shared" ref="F23:J23" si="1">SUM(F24:F29)</f>
        <v>3399</v>
      </c>
      <c r="G23" s="1583">
        <f t="shared" si="1"/>
        <v>3348</v>
      </c>
      <c r="H23" s="1583">
        <f t="shared" si="1"/>
        <v>107</v>
      </c>
      <c r="I23" s="1583">
        <f t="shared" si="1"/>
        <v>2273</v>
      </c>
      <c r="J23" s="1583">
        <f t="shared" si="1"/>
        <v>316</v>
      </c>
    </row>
    <row r="24" spans="1:10" ht="39.6">
      <c r="A24" s="610" t="s">
        <v>1295</v>
      </c>
      <c r="B24" s="455" t="s">
        <v>1124</v>
      </c>
      <c r="C24" s="480" t="s">
        <v>358</v>
      </c>
      <c r="D24" s="481" t="s">
        <v>359</v>
      </c>
      <c r="E24" s="1584"/>
      <c r="F24" s="1584"/>
      <c r="G24" s="1584"/>
      <c r="H24" s="1584"/>
      <c r="I24" s="1584"/>
      <c r="J24" s="1584"/>
    </row>
    <row r="25" spans="1:10" ht="39.6">
      <c r="A25" s="610" t="s">
        <v>1304</v>
      </c>
      <c r="B25" s="455" t="s">
        <v>1164</v>
      </c>
      <c r="C25" s="480" t="s">
        <v>85</v>
      </c>
      <c r="D25" s="481" t="s">
        <v>360</v>
      </c>
      <c r="E25" s="1584">
        <v>0</v>
      </c>
      <c r="F25" s="1584">
        <v>0</v>
      </c>
      <c r="G25" s="1584">
        <v>0</v>
      </c>
      <c r="H25" s="1584">
        <v>0</v>
      </c>
      <c r="I25" s="1584">
        <v>0</v>
      </c>
      <c r="J25" s="1584">
        <v>0</v>
      </c>
    </row>
    <row r="26" spans="1:10" ht="39.6">
      <c r="A26" s="610" t="s">
        <v>1305</v>
      </c>
      <c r="B26" s="455" t="s">
        <v>1166</v>
      </c>
      <c r="C26" s="480" t="s">
        <v>361</v>
      </c>
      <c r="D26" s="481" t="s">
        <v>353</v>
      </c>
      <c r="E26" s="1584"/>
      <c r="F26" s="1584"/>
      <c r="G26" s="1584"/>
      <c r="H26" s="1584"/>
      <c r="I26" s="1584"/>
      <c r="J26" s="1584"/>
    </row>
    <row r="27" spans="1:10" ht="39.6">
      <c r="A27" s="610" t="s">
        <v>1306</v>
      </c>
      <c r="B27" s="455" t="s">
        <v>1168</v>
      </c>
      <c r="C27" s="480" t="s">
        <v>362</v>
      </c>
      <c r="D27" s="481" t="s">
        <v>355</v>
      </c>
      <c r="E27" s="1584">
        <v>107</v>
      </c>
      <c r="F27" s="1584">
        <v>0</v>
      </c>
      <c r="G27" s="1584">
        <v>0</v>
      </c>
      <c r="H27" s="1584">
        <v>0</v>
      </c>
      <c r="I27" s="1584">
        <v>0</v>
      </c>
      <c r="J27" s="1584">
        <v>63</v>
      </c>
    </row>
    <row r="28" spans="1:10" ht="39.6">
      <c r="A28" s="610" t="s">
        <v>1307</v>
      </c>
      <c r="B28" s="455" t="s">
        <v>1169</v>
      </c>
      <c r="C28" s="482" t="s">
        <v>363</v>
      </c>
      <c r="D28" s="343" t="s">
        <v>357</v>
      </c>
      <c r="E28" s="1584">
        <v>77976</v>
      </c>
      <c r="F28" s="1584">
        <v>166</v>
      </c>
      <c r="G28" s="1584">
        <v>595</v>
      </c>
      <c r="H28" s="1584">
        <v>0</v>
      </c>
      <c r="I28" s="1584">
        <v>278</v>
      </c>
      <c r="J28" s="1584">
        <v>253</v>
      </c>
    </row>
    <row r="29" spans="1:10" ht="39.6">
      <c r="A29" s="610" t="s">
        <v>1308</v>
      </c>
      <c r="B29" s="455" t="s">
        <v>1171</v>
      </c>
      <c r="C29" s="484" t="s">
        <v>365</v>
      </c>
      <c r="D29" s="343" t="s">
        <v>366</v>
      </c>
      <c r="E29" s="1585">
        <v>18259</v>
      </c>
      <c r="F29" s="1585">
        <v>3233</v>
      </c>
      <c r="G29" s="1585">
        <v>2753</v>
      </c>
      <c r="H29" s="1585">
        <v>107</v>
      </c>
      <c r="I29" s="1585">
        <v>1995</v>
      </c>
      <c r="J29" s="1585">
        <v>0</v>
      </c>
    </row>
    <row r="30" spans="1:10" ht="21">
      <c r="A30" s="610" t="s">
        <v>1309</v>
      </c>
      <c r="B30" s="455" t="s">
        <v>1173</v>
      </c>
      <c r="C30" s="485" t="s">
        <v>611</v>
      </c>
      <c r="D30" s="486"/>
      <c r="E30" s="1586">
        <f>E17+E23</f>
        <v>96342</v>
      </c>
      <c r="F30" s="1586">
        <f t="shared" ref="F30:J30" si="2">F17+F23</f>
        <v>3399</v>
      </c>
      <c r="G30" s="1586">
        <f t="shared" si="2"/>
        <v>3348</v>
      </c>
      <c r="H30" s="1586">
        <f t="shared" si="2"/>
        <v>107</v>
      </c>
      <c r="I30" s="1586">
        <f t="shared" si="2"/>
        <v>2273</v>
      </c>
      <c r="J30" s="1586">
        <f t="shared" si="2"/>
        <v>316</v>
      </c>
    </row>
    <row r="31" spans="1:10" ht="26.4">
      <c r="A31" s="610" t="s">
        <v>1310</v>
      </c>
      <c r="B31" s="455" t="s">
        <v>1175</v>
      </c>
      <c r="C31" s="487" t="s">
        <v>884</v>
      </c>
      <c r="D31" s="356" t="s">
        <v>612</v>
      </c>
      <c r="E31" s="1586">
        <v>2811</v>
      </c>
      <c r="F31" s="1586">
        <v>53</v>
      </c>
      <c r="G31" s="1586">
        <v>16</v>
      </c>
      <c r="H31" s="1586">
        <v>36</v>
      </c>
      <c r="I31" s="1586">
        <v>74</v>
      </c>
      <c r="J31" s="1586">
        <v>0</v>
      </c>
    </row>
  </sheetData>
  <mergeCells count="9">
    <mergeCell ref="B6:D6"/>
    <mergeCell ref="B8:C8"/>
    <mergeCell ref="B12:C16"/>
    <mergeCell ref="D12:D16"/>
    <mergeCell ref="E12:J12"/>
    <mergeCell ref="E13:F13"/>
    <mergeCell ref="G13:H13"/>
    <mergeCell ref="I13:J13"/>
    <mergeCell ref="E15:J15"/>
  </mergeCells>
  <pageMargins left="0.7" right="0.7" top="0.75" bottom="0.75" header="0.3" footer="0.3"/>
  <pageSetup paperSize="9" scale="38" orientation="portrait" horizontalDpi="300" verticalDpi="300" r:id="rId1"/>
  <headerFooter>
    <oddHeader>&amp;C&amp;"Calibri"&amp;10&amp;K000000Internal&amp;1#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>
    <pageSetUpPr fitToPage="1"/>
  </sheetPr>
  <dimension ref="A1:L47"/>
  <sheetViews>
    <sheetView showGridLines="0" view="pageBreakPreview" zoomScale="70" zoomScaleNormal="100" zoomScaleSheetLayoutView="70" workbookViewId="0">
      <selection activeCell="A16" sqref="A16:XFD16"/>
    </sheetView>
  </sheetViews>
  <sheetFormatPr defaultColWidth="9.109375" defaultRowHeight="13.2"/>
  <cols>
    <col min="1" max="1" width="2.6640625" style="307" customWidth="1"/>
    <col min="2" max="2" width="12.33203125" style="6" customWidth="1"/>
    <col min="3" max="3" width="59.88671875" style="6" customWidth="1"/>
    <col min="4" max="4" width="15.88671875" style="1025" customWidth="1"/>
    <col min="5" max="12" width="19.6640625" style="6" customWidth="1"/>
    <col min="13" max="13" width="3.44140625" style="6" customWidth="1"/>
    <col min="14" max="14" width="10.109375" style="6" customWidth="1"/>
    <col min="15" max="15" width="11.44140625" style="6" customWidth="1"/>
    <col min="16" max="16" width="2.6640625" style="6" customWidth="1"/>
    <col min="17" max="16384" width="9.109375" style="6"/>
  </cols>
  <sheetData>
    <row r="1" spans="1:12" s="659" customFormat="1">
      <c r="A1" s="307" t="s">
        <v>1758</v>
      </c>
      <c r="B1" s="653" t="s">
        <v>1544</v>
      </c>
      <c r="C1" s="654"/>
      <c r="D1" s="881"/>
    </row>
    <row r="2" spans="1:12"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2" ht="25.2">
      <c r="B3" s="277" t="s">
        <v>112</v>
      </c>
      <c r="C3" s="1309" t="str">
        <f>Index!C3</f>
        <v>30.09.2022</v>
      </c>
      <c r="D3" s="885"/>
    </row>
    <row r="4" spans="1:12" ht="23.4">
      <c r="B4" s="277" t="s">
        <v>113</v>
      </c>
      <c r="C4" s="674" t="s">
        <v>1783</v>
      </c>
      <c r="D4" s="896"/>
    </row>
    <row r="5" spans="1:12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12" ht="32.25" customHeight="1">
      <c r="B6" s="1759" t="s">
        <v>872</v>
      </c>
      <c r="C6" s="1639"/>
      <c r="D6" s="1639"/>
    </row>
    <row r="7" spans="1:12" s="615" customFormat="1" ht="10.199999999999999">
      <c r="A7" s="307">
        <v>5</v>
      </c>
      <c r="B7" s="624"/>
      <c r="D7" s="1026"/>
      <c r="E7" s="615" t="s">
        <v>1545</v>
      </c>
      <c r="F7" s="615" t="s">
        <v>1546</v>
      </c>
      <c r="G7" s="615" t="s">
        <v>1547</v>
      </c>
      <c r="H7" s="615" t="s">
        <v>1554</v>
      </c>
      <c r="I7" s="615" t="s">
        <v>1555</v>
      </c>
      <c r="J7" s="615" t="s">
        <v>1556</v>
      </c>
      <c r="K7" s="615" t="s">
        <v>1549</v>
      </c>
      <c r="L7" s="615" t="s">
        <v>1784</v>
      </c>
    </row>
    <row r="8" spans="1:12" ht="17.399999999999999">
      <c r="B8" s="1760" t="s">
        <v>873</v>
      </c>
      <c r="C8" s="1685"/>
      <c r="D8" s="1685"/>
      <c r="E8" s="1685"/>
      <c r="J8" s="88"/>
      <c r="K8" s="88"/>
      <c r="L8" s="88"/>
    </row>
    <row r="9" spans="1:12">
      <c r="B9" s="89"/>
      <c r="C9" s="1"/>
      <c r="D9" s="896"/>
      <c r="E9" s="1"/>
      <c r="J9" s="88"/>
      <c r="K9" s="88"/>
      <c r="L9" s="88"/>
    </row>
    <row r="10" spans="1:12">
      <c r="B10" s="89"/>
      <c r="C10" s="1"/>
      <c r="D10" s="896"/>
      <c r="E10" s="1"/>
      <c r="J10" s="88"/>
      <c r="K10" s="88"/>
      <c r="L10" s="88"/>
    </row>
    <row r="11" spans="1:12">
      <c r="B11" s="89"/>
      <c r="C11" s="90"/>
      <c r="D11" s="1478"/>
      <c r="J11" s="88"/>
      <c r="K11" s="88"/>
      <c r="L11" s="88"/>
    </row>
    <row r="12" spans="1:12">
      <c r="A12" s="650"/>
      <c r="B12" s="13"/>
      <c r="C12" s="91"/>
      <c r="D12" s="1658" t="s">
        <v>87</v>
      </c>
      <c r="E12" s="1680" t="s">
        <v>1774</v>
      </c>
      <c r="F12" s="1681"/>
      <c r="G12" s="1681"/>
      <c r="H12" s="1681"/>
      <c r="I12" s="1681"/>
      <c r="J12" s="1681"/>
      <c r="K12" s="1761"/>
      <c r="L12" s="1712"/>
    </row>
    <row r="13" spans="1:12">
      <c r="B13" s="14"/>
      <c r="C13" s="1762" t="s">
        <v>613</v>
      </c>
      <c r="D13" s="1659"/>
      <c r="E13" s="1763" t="s">
        <v>614</v>
      </c>
      <c r="F13" s="1764"/>
      <c r="G13" s="1612" t="s">
        <v>615</v>
      </c>
      <c r="H13" s="1613"/>
      <c r="I13" s="1613"/>
      <c r="J13" s="1613"/>
      <c r="K13" s="1648" t="s">
        <v>504</v>
      </c>
      <c r="L13" s="476"/>
    </row>
    <row r="14" spans="1:12" ht="66">
      <c r="B14" s="14"/>
      <c r="C14" s="1762"/>
      <c r="D14" s="1659"/>
      <c r="E14" s="51" t="s">
        <v>616</v>
      </c>
      <c r="F14" s="51" t="s">
        <v>617</v>
      </c>
      <c r="G14" s="51" t="s">
        <v>1275</v>
      </c>
      <c r="H14" s="51" t="s">
        <v>1097</v>
      </c>
      <c r="I14" s="51" t="s">
        <v>1098</v>
      </c>
      <c r="J14" s="318" t="s">
        <v>533</v>
      </c>
      <c r="K14" s="1649"/>
      <c r="L14" s="51" t="s">
        <v>1486</v>
      </c>
    </row>
    <row r="15" spans="1:12" ht="52.8">
      <c r="B15" s="14"/>
      <c r="C15" s="1762"/>
      <c r="D15" s="1479" t="s">
        <v>618</v>
      </c>
      <c r="E15" s="477" t="s">
        <v>619</v>
      </c>
      <c r="F15" s="477" t="s">
        <v>619</v>
      </c>
      <c r="G15" s="477" t="s">
        <v>1276</v>
      </c>
      <c r="H15" s="477" t="s">
        <v>1099</v>
      </c>
      <c r="I15" s="477" t="s">
        <v>1100</v>
      </c>
      <c r="J15" s="477" t="s">
        <v>1277</v>
      </c>
      <c r="K15" s="478" t="s">
        <v>620</v>
      </c>
      <c r="L15" s="477" t="s">
        <v>1485</v>
      </c>
    </row>
    <row r="16" spans="1:12" s="1571" customFormat="1" ht="22.8">
      <c r="A16" s="1566"/>
      <c r="B16" s="1567"/>
      <c r="C16" s="1595"/>
      <c r="D16" s="1596"/>
      <c r="E16" s="1331" t="s">
        <v>1111</v>
      </c>
      <c r="F16" s="1331" t="s">
        <v>1112</v>
      </c>
      <c r="G16" s="1331" t="s">
        <v>1113</v>
      </c>
      <c r="H16" s="1331" t="s">
        <v>1482</v>
      </c>
      <c r="I16" s="1331" t="s">
        <v>1483</v>
      </c>
      <c r="J16" s="1331" t="s">
        <v>1401</v>
      </c>
      <c r="K16" s="1331" t="s">
        <v>1115</v>
      </c>
      <c r="L16" s="1331" t="s">
        <v>1484</v>
      </c>
    </row>
    <row r="17" spans="1:12" ht="39" customHeight="1">
      <c r="A17" s="307" t="s">
        <v>1288</v>
      </c>
      <c r="B17" s="1477" t="s">
        <v>1111</v>
      </c>
      <c r="C17" s="1483" t="s">
        <v>134</v>
      </c>
      <c r="D17" s="906" t="s">
        <v>364</v>
      </c>
      <c r="E17" s="1587">
        <v>743260</v>
      </c>
      <c r="F17" s="1587">
        <v>214496</v>
      </c>
      <c r="G17" s="1587">
        <v>7546</v>
      </c>
      <c r="H17" s="1587">
        <v>124784</v>
      </c>
      <c r="I17" s="1587">
        <v>3197</v>
      </c>
      <c r="J17" s="1587">
        <v>195726</v>
      </c>
      <c r="K17" s="1587">
        <v>15230</v>
      </c>
      <c r="L17" s="725">
        <v>0</v>
      </c>
    </row>
    <row r="18" spans="1:12" ht="39" customHeight="1" thickBot="1">
      <c r="B18" s="1477" t="s">
        <v>1456</v>
      </c>
      <c r="C18" s="1450" t="s">
        <v>497</v>
      </c>
      <c r="D18" s="906"/>
      <c r="E18" s="1588">
        <v>4301</v>
      </c>
      <c r="F18" s="1588">
        <v>918</v>
      </c>
      <c r="G18" s="1588">
        <v>75</v>
      </c>
      <c r="H18" s="1588">
        <v>0</v>
      </c>
      <c r="I18" s="1588">
        <v>0</v>
      </c>
      <c r="J18" s="1588">
        <v>0</v>
      </c>
      <c r="K18" s="1588">
        <v>278</v>
      </c>
      <c r="L18" s="799">
        <v>0</v>
      </c>
    </row>
    <row r="19" spans="1:12" ht="39" customHeight="1" thickTop="1">
      <c r="A19" s="307" t="s">
        <v>1289</v>
      </c>
      <c r="B19" s="1477" t="s">
        <v>1112</v>
      </c>
      <c r="C19" s="1450" t="s">
        <v>354</v>
      </c>
      <c r="D19" s="1427" t="s">
        <v>355</v>
      </c>
      <c r="E19" s="1589">
        <v>0</v>
      </c>
      <c r="F19" s="1589">
        <v>1883</v>
      </c>
      <c r="G19" s="1589">
        <v>0</v>
      </c>
      <c r="H19" s="1589">
        <v>33210</v>
      </c>
      <c r="I19" s="1589">
        <v>0</v>
      </c>
      <c r="J19" s="1589">
        <v>1602</v>
      </c>
      <c r="K19" s="1590">
        <v>0</v>
      </c>
      <c r="L19" s="666"/>
    </row>
    <row r="20" spans="1:12" ht="39" customHeight="1">
      <c r="A20" s="307" t="s">
        <v>1290</v>
      </c>
      <c r="B20" s="1477" t="s">
        <v>1113</v>
      </c>
      <c r="C20" s="1450" t="s">
        <v>356</v>
      </c>
      <c r="D20" s="1427" t="s">
        <v>357</v>
      </c>
      <c r="E20" s="1589">
        <v>71587</v>
      </c>
      <c r="F20" s="1589">
        <v>191259</v>
      </c>
      <c r="G20" s="1589">
        <v>4771</v>
      </c>
      <c r="H20" s="1589">
        <v>90542</v>
      </c>
      <c r="I20" s="1589">
        <v>1506</v>
      </c>
      <c r="J20" s="1589">
        <v>160367</v>
      </c>
      <c r="K20" s="1590">
        <v>8419</v>
      </c>
      <c r="L20" s="667"/>
    </row>
    <row r="21" spans="1:12" ht="39" customHeight="1">
      <c r="A21" s="307" t="s">
        <v>1617</v>
      </c>
      <c r="B21" s="1477" t="s">
        <v>1487</v>
      </c>
      <c r="C21" s="1484" t="s">
        <v>1101</v>
      </c>
      <c r="D21" s="1480" t="s">
        <v>1091</v>
      </c>
      <c r="E21" s="1591">
        <v>71270</v>
      </c>
      <c r="F21" s="1591">
        <v>152522</v>
      </c>
      <c r="G21" s="1591">
        <v>4771</v>
      </c>
      <c r="H21" s="1591">
        <v>79543</v>
      </c>
      <c r="I21" s="1591">
        <v>1506</v>
      </c>
      <c r="J21" s="1591">
        <v>132616</v>
      </c>
      <c r="K21" s="1592">
        <v>8419</v>
      </c>
      <c r="L21" s="668"/>
    </row>
    <row r="22" spans="1:12" ht="39" customHeight="1">
      <c r="A22" s="307" t="s">
        <v>1618</v>
      </c>
      <c r="B22" s="1477" t="s">
        <v>1488</v>
      </c>
      <c r="C22" s="1484" t="s">
        <v>1102</v>
      </c>
      <c r="D22" s="1480" t="s">
        <v>1103</v>
      </c>
      <c r="E22" s="1591">
        <v>35512</v>
      </c>
      <c r="F22" s="1591">
        <v>152522</v>
      </c>
      <c r="G22" s="1591">
        <v>995</v>
      </c>
      <c r="H22" s="1591">
        <v>16307</v>
      </c>
      <c r="I22" s="1591">
        <v>0</v>
      </c>
      <c r="J22" s="1591">
        <v>8408</v>
      </c>
      <c r="K22" s="1592">
        <v>929</v>
      </c>
      <c r="L22" s="668"/>
    </row>
    <row r="23" spans="1:12" ht="56.25" customHeight="1">
      <c r="A23" s="307" t="s">
        <v>1619</v>
      </c>
      <c r="B23" s="1477" t="s">
        <v>1459</v>
      </c>
      <c r="C23" s="1484" t="s">
        <v>1104</v>
      </c>
      <c r="D23" s="1480" t="s">
        <v>1105</v>
      </c>
      <c r="E23" s="1591">
        <v>196</v>
      </c>
      <c r="F23" s="1591">
        <v>38737</v>
      </c>
      <c r="G23" s="1591">
        <v>0</v>
      </c>
      <c r="H23" s="1591">
        <v>1404</v>
      </c>
      <c r="I23" s="1591">
        <v>0</v>
      </c>
      <c r="J23" s="1591">
        <v>0</v>
      </c>
      <c r="K23" s="1592">
        <v>0</v>
      </c>
      <c r="L23" s="668"/>
    </row>
    <row r="24" spans="1:12" ht="39" customHeight="1">
      <c r="A24" s="307" t="s">
        <v>1291</v>
      </c>
      <c r="B24" s="1477" t="s">
        <v>1114</v>
      </c>
      <c r="C24" s="1450" t="s">
        <v>621</v>
      </c>
      <c r="D24" s="1427" t="s">
        <v>366</v>
      </c>
      <c r="E24" s="1591">
        <v>671672</v>
      </c>
      <c r="F24" s="1591">
        <v>21354</v>
      </c>
      <c r="G24" s="1591">
        <v>2775</v>
      </c>
      <c r="H24" s="1591">
        <v>1032</v>
      </c>
      <c r="I24" s="1591">
        <v>1691</v>
      </c>
      <c r="J24" s="1591">
        <v>31903</v>
      </c>
      <c r="K24" s="1592">
        <v>6811</v>
      </c>
      <c r="L24" s="668"/>
    </row>
    <row r="25" spans="1:12" ht="39" customHeight="1">
      <c r="A25" s="307" t="s">
        <v>1292</v>
      </c>
      <c r="B25" s="1477" t="s">
        <v>1115</v>
      </c>
      <c r="C25" s="1484" t="s">
        <v>413</v>
      </c>
      <c r="D25" s="1347" t="s">
        <v>414</v>
      </c>
      <c r="E25" s="1589">
        <v>671493</v>
      </c>
      <c r="F25" s="1589">
        <v>18197</v>
      </c>
      <c r="G25" s="1589">
        <v>0</v>
      </c>
      <c r="H25" s="1589">
        <v>0</v>
      </c>
      <c r="I25" s="1589">
        <v>0</v>
      </c>
      <c r="J25" s="1589">
        <v>716</v>
      </c>
      <c r="K25" s="1590">
        <v>0</v>
      </c>
      <c r="L25" s="667"/>
    </row>
    <row r="26" spans="1:12" ht="39" customHeight="1" thickBot="1">
      <c r="A26" s="307" t="s">
        <v>1293</v>
      </c>
      <c r="B26" s="1477" t="s">
        <v>1120</v>
      </c>
      <c r="C26" s="1484" t="s">
        <v>1131</v>
      </c>
      <c r="D26" s="1347" t="s">
        <v>412</v>
      </c>
      <c r="E26" s="1593">
        <v>48</v>
      </c>
      <c r="F26" s="1593">
        <v>0</v>
      </c>
      <c r="G26" s="1593">
        <v>2678</v>
      </c>
      <c r="H26" s="1593">
        <v>0</v>
      </c>
      <c r="I26" s="1593">
        <v>1691</v>
      </c>
      <c r="J26" s="1593">
        <v>29091</v>
      </c>
      <c r="K26" s="1594">
        <v>4480</v>
      </c>
      <c r="L26" s="669"/>
    </row>
    <row r="27" spans="1:12" ht="13.8" thickTop="1">
      <c r="D27" s="1481"/>
      <c r="E27" s="95"/>
      <c r="F27" s="95"/>
      <c r="G27" s="95"/>
      <c r="H27" s="95"/>
      <c r="I27" s="95"/>
      <c r="J27" s="95"/>
      <c r="K27" s="95"/>
      <c r="L27" s="95"/>
    </row>
    <row r="28" spans="1:12">
      <c r="C28" s="93"/>
    </row>
    <row r="29" spans="1:12" ht="15.6">
      <c r="C29" s="96"/>
    </row>
    <row r="40" spans="1:4">
      <c r="A40" s="649"/>
      <c r="B40" s="97"/>
    </row>
    <row r="41" spans="1:4">
      <c r="A41" s="649"/>
      <c r="B41" s="97"/>
      <c r="C41" s="97"/>
    </row>
    <row r="42" spans="1:4">
      <c r="A42" s="649"/>
      <c r="B42" s="97"/>
      <c r="C42" s="97"/>
    </row>
    <row r="43" spans="1:4">
      <c r="C43" s="97"/>
    </row>
    <row r="44" spans="1:4">
      <c r="C44" s="45"/>
    </row>
    <row r="46" spans="1:4" s="8" customFormat="1">
      <c r="A46" s="307"/>
      <c r="C46" s="6"/>
      <c r="D46" s="1482"/>
    </row>
    <row r="47" spans="1:4">
      <c r="C47" s="8"/>
    </row>
  </sheetData>
  <mergeCells count="8">
    <mergeCell ref="B6:D6"/>
    <mergeCell ref="B8:E8"/>
    <mergeCell ref="E12:L12"/>
    <mergeCell ref="G13:J13"/>
    <mergeCell ref="K13:K14"/>
    <mergeCell ref="C13:C15"/>
    <mergeCell ref="E13:F13"/>
    <mergeCell ref="D12:D14"/>
  </mergeCells>
  <phoneticPr fontId="67" type="noConversion"/>
  <printOptions horizontalCentered="1"/>
  <pageMargins left="0.23622047244094491" right="0.23622047244094491" top="0.74803149606299213" bottom="0.15748031496062992" header="0.31496062992125984" footer="0"/>
  <pageSetup paperSize="9" scale="59" orientation="landscape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2"/>
  <dimension ref="A1:I25"/>
  <sheetViews>
    <sheetView topLeftCell="A16" zoomScale="80" zoomScaleNormal="80" workbookViewId="0">
      <selection activeCell="H19" activeCellId="1" sqref="E18:G25 H19:I25"/>
    </sheetView>
  </sheetViews>
  <sheetFormatPr defaultColWidth="9.109375" defaultRowHeight="13.2"/>
  <cols>
    <col min="1" max="1" width="3.6640625" style="610" customWidth="1"/>
    <col min="2" max="2" width="12.33203125" style="1" customWidth="1"/>
    <col min="3" max="3" width="42" style="1" customWidth="1"/>
    <col min="4" max="4" width="27.6640625" style="283" customWidth="1"/>
    <col min="5" max="5" width="21.6640625" style="1" customWidth="1"/>
    <col min="6" max="6" width="24.44140625" style="1" customWidth="1"/>
    <col min="7" max="7" width="20.6640625" style="1" customWidth="1"/>
    <col min="8" max="8" width="21.44140625" style="1" customWidth="1"/>
    <col min="9" max="9" width="18.6640625" style="1" customWidth="1"/>
    <col min="10" max="16384" width="9.109375" style="1"/>
  </cols>
  <sheetData>
    <row r="1" spans="1:9" s="615" customFormat="1" ht="12">
      <c r="A1" s="307" t="s">
        <v>1282</v>
      </c>
      <c r="B1" s="653" t="s">
        <v>1544</v>
      </c>
      <c r="C1" s="656"/>
      <c r="D1" s="662"/>
    </row>
    <row r="2" spans="1:9" s="226" customFormat="1">
      <c r="A2" s="307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9" s="226" customFormat="1" ht="23.4">
      <c r="A3" s="307"/>
      <c r="B3" s="277" t="s">
        <v>112</v>
      </c>
      <c r="C3" s="672" t="str">
        <f>Index!C3</f>
        <v>30.09.2022</v>
      </c>
      <c r="D3" s="673"/>
    </row>
    <row r="4" spans="1:9" s="226" customFormat="1" ht="23.4">
      <c r="A4" s="307"/>
      <c r="B4" s="277" t="s">
        <v>113</v>
      </c>
      <c r="C4" s="674" t="s">
        <v>1783</v>
      </c>
      <c r="D4"/>
    </row>
    <row r="5" spans="1:9" s="226" customFormat="1" ht="22.8">
      <c r="A5" s="307"/>
      <c r="B5" s="278" t="s">
        <v>114</v>
      </c>
      <c r="C5" s="220" t="s">
        <v>115</v>
      </c>
      <c r="D5" s="279" t="s">
        <v>116</v>
      </c>
      <c r="E5" s="224" t="s">
        <v>823</v>
      </c>
      <c r="F5" s="225"/>
    </row>
    <row r="6" spans="1:9" ht="22.5" customHeight="1">
      <c r="B6" s="45" t="s">
        <v>1125</v>
      </c>
      <c r="C6" s="6"/>
      <c r="D6" s="280"/>
      <c r="E6" s="6"/>
      <c r="F6" s="6"/>
      <c r="G6" s="7"/>
      <c r="H6" s="6"/>
      <c r="I6" s="6"/>
    </row>
    <row r="7" spans="1:9" s="613" customFormat="1" ht="11.4">
      <c r="A7" s="610">
        <v>5</v>
      </c>
      <c r="B7" s="624"/>
      <c r="C7" s="615"/>
      <c r="D7" s="625"/>
      <c r="E7" s="615" t="str">
        <f>"c"&amp;E17</f>
        <v>c0010</v>
      </c>
      <c r="F7" s="615" t="str">
        <f t="shared" ref="F7:I7" si="0">"c"&amp;F17</f>
        <v>c0020</v>
      </c>
      <c r="G7" s="615" t="str">
        <f t="shared" si="0"/>
        <v>c0030</v>
      </c>
      <c r="H7" s="615" t="str">
        <f t="shared" si="0"/>
        <v>c0040</v>
      </c>
      <c r="I7" s="615" t="str">
        <f t="shared" si="0"/>
        <v>c0050</v>
      </c>
    </row>
    <row r="8" spans="1:9">
      <c r="B8" s="45"/>
      <c r="C8" s="6"/>
      <c r="D8" s="280"/>
      <c r="E8" s="6"/>
      <c r="F8" s="6"/>
      <c r="G8" s="7"/>
      <c r="H8" s="6"/>
      <c r="I8" s="6"/>
    </row>
    <row r="9" spans="1:9">
      <c r="B9" s="45"/>
      <c r="C9" s="6"/>
      <c r="D9" s="280"/>
      <c r="E9" s="6"/>
      <c r="F9" s="6"/>
      <c r="G9" s="7"/>
      <c r="H9" s="6"/>
      <c r="I9" s="6"/>
    </row>
    <row r="10" spans="1:9">
      <c r="B10" s="45"/>
      <c r="C10" s="6"/>
      <c r="D10" s="280"/>
      <c r="E10" s="6"/>
      <c r="F10" s="6"/>
      <c r="G10" s="7"/>
      <c r="H10" s="6"/>
      <c r="I10" s="6"/>
    </row>
    <row r="11" spans="1:9">
      <c r="B11" s="45"/>
      <c r="C11" s="6"/>
      <c r="D11" s="280"/>
      <c r="E11" s="6"/>
      <c r="F11" s="6"/>
      <c r="G11" s="7"/>
      <c r="H11" s="6"/>
      <c r="I11" s="6"/>
    </row>
    <row r="12" spans="1:9">
      <c r="B12" s="6"/>
      <c r="C12" s="6"/>
      <c r="D12" s="280"/>
      <c r="E12" s="6"/>
      <c r="F12" s="6"/>
      <c r="G12" s="6"/>
      <c r="H12" s="6"/>
      <c r="I12" s="6"/>
    </row>
    <row r="13" spans="1:9" ht="35.25" customHeight="1">
      <c r="B13" s="234"/>
      <c r="C13" s="235"/>
      <c r="D13" s="324"/>
      <c r="E13" s="1648" t="s">
        <v>1773</v>
      </c>
      <c r="F13" s="1765"/>
      <c r="G13" s="1765"/>
      <c r="H13" s="1765"/>
      <c r="I13" s="1650"/>
    </row>
    <row r="14" spans="1:9" ht="48" customHeight="1">
      <c r="B14" s="14"/>
      <c r="C14" s="236"/>
      <c r="D14" s="281"/>
      <c r="E14" s="465"/>
      <c r="F14" s="466"/>
      <c r="G14" s="137"/>
      <c r="H14" s="1644" t="s">
        <v>1772</v>
      </c>
      <c r="I14" s="1646"/>
    </row>
    <row r="15" spans="1:9" ht="45.75" customHeight="1">
      <c r="B15" s="14"/>
      <c r="C15" s="236"/>
      <c r="D15" s="281"/>
      <c r="E15" s="451" t="s">
        <v>1106</v>
      </c>
      <c r="F15" s="451" t="s">
        <v>122</v>
      </c>
      <c r="G15" s="451" t="s">
        <v>1107</v>
      </c>
      <c r="H15" s="451" t="s">
        <v>1106</v>
      </c>
      <c r="I15" s="451" t="s">
        <v>122</v>
      </c>
    </row>
    <row r="16" spans="1:9" ht="39.6">
      <c r="B16" s="14"/>
      <c r="C16" s="236"/>
      <c r="D16" s="281" t="s">
        <v>502</v>
      </c>
      <c r="E16" s="467" t="s">
        <v>1108</v>
      </c>
      <c r="F16" s="467" t="s">
        <v>1109</v>
      </c>
      <c r="G16" s="467" t="s">
        <v>1110</v>
      </c>
      <c r="H16" s="467" t="s">
        <v>1108</v>
      </c>
      <c r="I16" s="467" t="s">
        <v>1109</v>
      </c>
    </row>
    <row r="17" spans="1:9" ht="27" customHeight="1">
      <c r="B17" s="15"/>
      <c r="C17" s="237"/>
      <c r="D17" s="282"/>
      <c r="E17" s="468" t="s">
        <v>1111</v>
      </c>
      <c r="F17" s="468" t="s">
        <v>1112</v>
      </c>
      <c r="G17" s="468" t="s">
        <v>1113</v>
      </c>
      <c r="H17" s="468" t="s">
        <v>1114</v>
      </c>
      <c r="I17" s="468" t="s">
        <v>1115</v>
      </c>
    </row>
    <row r="18" spans="1:9" ht="38.25" customHeight="1">
      <c r="A18" s="610" t="s">
        <v>1288</v>
      </c>
      <c r="B18" s="469" t="s">
        <v>1111</v>
      </c>
      <c r="C18" s="470" t="s">
        <v>144</v>
      </c>
      <c r="D18" s="474" t="s">
        <v>1116</v>
      </c>
      <c r="E18" s="800"/>
      <c r="F18" s="800"/>
      <c r="G18" s="800"/>
      <c r="H18" s="238"/>
      <c r="I18" s="238"/>
    </row>
    <row r="19" spans="1:9" ht="35.25" customHeight="1">
      <c r="A19" s="610" t="s">
        <v>1289</v>
      </c>
      <c r="B19" s="469" t="s">
        <v>1112</v>
      </c>
      <c r="C19" s="470" t="s">
        <v>1117</v>
      </c>
      <c r="D19" s="474" t="s">
        <v>622</v>
      </c>
      <c r="E19" s="780"/>
      <c r="F19" s="780"/>
      <c r="G19" s="780"/>
      <c r="H19" s="780"/>
      <c r="I19" s="780"/>
    </row>
    <row r="20" spans="1:9" ht="34.200000000000003">
      <c r="A20" s="610" t="s">
        <v>1290</v>
      </c>
      <c r="B20" s="469" t="s">
        <v>1113</v>
      </c>
      <c r="C20" s="398" t="s">
        <v>616</v>
      </c>
      <c r="D20" s="474" t="s">
        <v>1118</v>
      </c>
      <c r="E20" s="780"/>
      <c r="F20" s="780"/>
      <c r="G20" s="780"/>
      <c r="H20" s="780"/>
      <c r="I20" s="780"/>
    </row>
    <row r="21" spans="1:9" ht="34.200000000000003">
      <c r="A21" s="610" t="s">
        <v>1291</v>
      </c>
      <c r="B21" s="469" t="s">
        <v>1114</v>
      </c>
      <c r="C21" s="398" t="s">
        <v>617</v>
      </c>
      <c r="D21" s="474" t="s">
        <v>1118</v>
      </c>
      <c r="E21" s="780"/>
      <c r="F21" s="780"/>
      <c r="G21" s="780"/>
      <c r="H21" s="780"/>
      <c r="I21" s="780"/>
    </row>
    <row r="22" spans="1:9" ht="34.200000000000003">
      <c r="A22" s="610" t="s">
        <v>1292</v>
      </c>
      <c r="B22" s="469" t="s">
        <v>1115</v>
      </c>
      <c r="C22" s="398" t="s">
        <v>1097</v>
      </c>
      <c r="D22" s="474" t="s">
        <v>1119</v>
      </c>
      <c r="E22" s="780"/>
      <c r="F22" s="780"/>
      <c r="G22" s="780"/>
      <c r="H22" s="780"/>
      <c r="I22" s="780"/>
    </row>
    <row r="23" spans="1:9" ht="34.200000000000003">
      <c r="A23" s="610" t="s">
        <v>1293</v>
      </c>
      <c r="B23" s="469" t="s">
        <v>1120</v>
      </c>
      <c r="C23" s="398" t="s">
        <v>1098</v>
      </c>
      <c r="D23" s="474" t="s">
        <v>1121</v>
      </c>
      <c r="E23" s="780"/>
      <c r="F23" s="780"/>
      <c r="G23" s="780"/>
      <c r="H23" s="780"/>
      <c r="I23" s="780"/>
    </row>
    <row r="24" spans="1:9" ht="34.200000000000003">
      <c r="A24" s="610" t="s">
        <v>1294</v>
      </c>
      <c r="B24" s="472" t="s">
        <v>1122</v>
      </c>
      <c r="C24" s="398" t="s">
        <v>533</v>
      </c>
      <c r="D24" s="474" t="s">
        <v>1123</v>
      </c>
      <c r="E24" s="780"/>
      <c r="F24" s="780"/>
      <c r="G24" s="780"/>
      <c r="H24" s="780"/>
      <c r="I24" s="780"/>
    </row>
    <row r="25" spans="1:9" ht="27" customHeight="1">
      <c r="A25" s="610" t="s">
        <v>1295</v>
      </c>
      <c r="B25" s="358" t="s">
        <v>1124</v>
      </c>
      <c r="C25" s="403" t="s">
        <v>623</v>
      </c>
      <c r="D25" s="475"/>
      <c r="E25" s="778"/>
      <c r="F25" s="778"/>
      <c r="G25" s="778"/>
      <c r="H25" s="778"/>
      <c r="I25" s="778"/>
    </row>
  </sheetData>
  <mergeCells count="2">
    <mergeCell ref="E13:I13"/>
    <mergeCell ref="H14:I14"/>
  </mergeCells>
  <pageMargins left="0.7" right="0.7" top="0.75" bottom="0.75" header="0.3" footer="0.3"/>
  <pageSetup paperSize="9" orientation="portrait" r:id="rId1"/>
  <headerFooter>
    <oddHeader>&amp;C&amp;"Calibri"&amp;10&amp;K000000Internal&amp;1#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3"/>
  <dimension ref="A1:I25"/>
  <sheetViews>
    <sheetView zoomScale="80" zoomScaleNormal="80" workbookViewId="0">
      <selection activeCell="E18" sqref="E18:G25"/>
    </sheetView>
  </sheetViews>
  <sheetFormatPr defaultColWidth="9.109375" defaultRowHeight="13.2"/>
  <cols>
    <col min="1" max="1" width="3.6640625" style="610" customWidth="1"/>
    <col min="2" max="2" width="12.33203125" style="1" customWidth="1"/>
    <col min="3" max="3" width="50.109375" style="1" customWidth="1"/>
    <col min="4" max="4" width="24.44140625" style="1" customWidth="1"/>
    <col min="5" max="5" width="16.33203125" style="1" customWidth="1"/>
    <col min="6" max="6" width="17" style="1" customWidth="1"/>
    <col min="7" max="7" width="15" style="1" customWidth="1"/>
    <col min="8" max="8" width="20.33203125" style="1" customWidth="1"/>
    <col min="9" max="9" width="27" style="1" customWidth="1"/>
    <col min="10" max="16384" width="9.109375" style="1"/>
  </cols>
  <sheetData>
    <row r="1" spans="1:9" s="615" customFormat="1" ht="11.4">
      <c r="A1" s="307" t="s">
        <v>1282</v>
      </c>
      <c r="B1" s="653" t="s">
        <v>1544</v>
      </c>
      <c r="C1" s="656"/>
      <c r="D1" s="656"/>
    </row>
    <row r="2" spans="1:9" s="226" customFormat="1">
      <c r="A2" s="307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9" s="226" customFormat="1" ht="23.4">
      <c r="A3" s="307"/>
      <c r="B3" s="277" t="s">
        <v>112</v>
      </c>
      <c r="C3" s="672" t="str">
        <f>Index!C3</f>
        <v>30.09.2022</v>
      </c>
      <c r="D3" s="673"/>
    </row>
    <row r="4" spans="1:9" s="226" customFormat="1" ht="23.4">
      <c r="A4" s="307"/>
      <c r="B4" s="277" t="s">
        <v>113</v>
      </c>
      <c r="C4" s="674" t="s">
        <v>1783</v>
      </c>
      <c r="D4"/>
    </row>
    <row r="5" spans="1:9" s="226" customFormat="1" ht="22.8">
      <c r="A5" s="307"/>
      <c r="B5" s="278" t="s">
        <v>114</v>
      </c>
      <c r="C5" s="220" t="s">
        <v>115</v>
      </c>
      <c r="D5" s="223" t="s">
        <v>116</v>
      </c>
      <c r="E5" s="224" t="s">
        <v>823</v>
      </c>
      <c r="F5" s="225"/>
    </row>
    <row r="6" spans="1:9">
      <c r="B6" s="45" t="s">
        <v>1126</v>
      </c>
      <c r="C6" s="6"/>
      <c r="D6" s="6"/>
      <c r="E6" s="97"/>
      <c r="F6" s="6"/>
      <c r="G6" s="6"/>
      <c r="H6" s="97"/>
      <c r="I6" s="97"/>
    </row>
    <row r="7" spans="1:9" s="613" customFormat="1" ht="10.199999999999999">
      <c r="A7" s="610"/>
      <c r="B7" s="624"/>
      <c r="C7" s="615"/>
      <c r="D7" s="615"/>
      <c r="E7" s="615" t="str">
        <f>"c"&amp;E17</f>
        <v>c0010</v>
      </c>
      <c r="F7" s="615" t="str">
        <f t="shared" ref="F7:I7" si="0">"c"&amp;F17</f>
        <v>c0020</v>
      </c>
      <c r="G7" s="615" t="str">
        <f t="shared" si="0"/>
        <v>c0030</v>
      </c>
      <c r="H7" s="615" t="str">
        <f t="shared" si="0"/>
        <v>c0040</v>
      </c>
      <c r="I7" s="615" t="str">
        <f t="shared" si="0"/>
        <v>c0050</v>
      </c>
    </row>
    <row r="8" spans="1:9">
      <c r="B8" s="45"/>
      <c r="C8" s="6"/>
      <c r="D8" s="6"/>
      <c r="E8" s="97"/>
      <c r="F8" s="6"/>
      <c r="G8" s="6"/>
      <c r="H8" s="97"/>
      <c r="I8" s="97"/>
    </row>
    <row r="9" spans="1:9">
      <c r="B9" s="45"/>
      <c r="C9" s="6"/>
      <c r="D9" s="6"/>
      <c r="E9" s="97"/>
      <c r="F9" s="6"/>
      <c r="G9" s="6"/>
      <c r="H9" s="97"/>
      <c r="I9" s="97"/>
    </row>
    <row r="10" spans="1:9">
      <c r="B10" s="45"/>
      <c r="C10" s="6"/>
      <c r="D10" s="6"/>
      <c r="E10" s="97"/>
      <c r="F10" s="6"/>
      <c r="G10" s="6"/>
      <c r="H10" s="97"/>
      <c r="I10" s="97"/>
    </row>
    <row r="11" spans="1:9">
      <c r="B11" s="45"/>
      <c r="C11" s="6"/>
      <c r="D11" s="6"/>
      <c r="E11" s="97"/>
      <c r="F11" s="6"/>
      <c r="G11" s="6"/>
      <c r="H11" s="97"/>
      <c r="I11" s="97"/>
    </row>
    <row r="12" spans="1:9">
      <c r="B12" s="6"/>
      <c r="C12" s="6"/>
      <c r="D12" s="6"/>
      <c r="E12" s="6"/>
      <c r="F12" s="6"/>
      <c r="G12" s="6"/>
      <c r="H12" s="6"/>
      <c r="I12" s="6"/>
    </row>
    <row r="13" spans="1:9" ht="49.5" customHeight="1">
      <c r="B13" s="13"/>
      <c r="C13" s="239"/>
      <c r="D13" s="86"/>
      <c r="E13" s="1648" t="s">
        <v>1771</v>
      </c>
      <c r="F13" s="1765"/>
      <c r="G13" s="1765"/>
      <c r="H13" s="1765"/>
      <c r="I13" s="1765"/>
    </row>
    <row r="14" spans="1:9" ht="75.75" customHeight="1">
      <c r="B14" s="14"/>
      <c r="C14" s="236"/>
      <c r="D14" s="136"/>
      <c r="E14" s="465"/>
      <c r="F14" s="466"/>
      <c r="G14" s="137"/>
      <c r="H14" s="1644" t="s">
        <v>1772</v>
      </c>
      <c r="I14" s="1646"/>
    </row>
    <row r="15" spans="1:9" ht="36" customHeight="1">
      <c r="B15" s="14"/>
      <c r="C15" s="236"/>
      <c r="D15" s="136"/>
      <c r="E15" s="451" t="s">
        <v>1106</v>
      </c>
      <c r="F15" s="451" t="s">
        <v>122</v>
      </c>
      <c r="G15" s="451" t="s">
        <v>1107</v>
      </c>
      <c r="H15" s="451" t="s">
        <v>1106</v>
      </c>
      <c r="I15" s="451" t="s">
        <v>122</v>
      </c>
    </row>
    <row r="16" spans="1:9" ht="39.6" customHeight="1">
      <c r="B16" s="14"/>
      <c r="C16" s="236"/>
      <c r="D16" s="136" t="s">
        <v>502</v>
      </c>
      <c r="E16" s="467" t="s">
        <v>1108</v>
      </c>
      <c r="F16" s="467" t="s">
        <v>1109</v>
      </c>
      <c r="G16" s="467" t="s">
        <v>1110</v>
      </c>
      <c r="H16" s="467" t="s">
        <v>1108</v>
      </c>
      <c r="I16" s="467" t="s">
        <v>1109</v>
      </c>
    </row>
    <row r="17" spans="1:9" ht="22.2" customHeight="1">
      <c r="B17" s="15"/>
      <c r="C17" s="237"/>
      <c r="D17" s="87"/>
      <c r="E17" s="468" t="s">
        <v>1111</v>
      </c>
      <c r="F17" s="468" t="s">
        <v>1112</v>
      </c>
      <c r="G17" s="468" t="s">
        <v>1113</v>
      </c>
      <c r="H17" s="468" t="s">
        <v>1114</v>
      </c>
      <c r="I17" s="468" t="s">
        <v>1115</v>
      </c>
    </row>
    <row r="18" spans="1:9" ht="36" customHeight="1">
      <c r="A18" s="610" t="s">
        <v>1288</v>
      </c>
      <c r="B18" s="469" t="s">
        <v>1111</v>
      </c>
      <c r="C18" s="470" t="s">
        <v>144</v>
      </c>
      <c r="D18" s="471" t="s">
        <v>1116</v>
      </c>
      <c r="E18" s="1597">
        <v>0</v>
      </c>
      <c r="F18" s="1597">
        <v>0</v>
      </c>
      <c r="G18" s="1597">
        <v>0</v>
      </c>
      <c r="H18" s="238"/>
      <c r="I18" s="238"/>
    </row>
    <row r="19" spans="1:9" ht="32.25" customHeight="1">
      <c r="A19" s="610" t="s">
        <v>1289</v>
      </c>
      <c r="B19" s="469" t="s">
        <v>1112</v>
      </c>
      <c r="C19" s="470" t="s">
        <v>1117</v>
      </c>
      <c r="D19" s="471" t="s">
        <v>622</v>
      </c>
      <c r="E19" s="1598">
        <v>342</v>
      </c>
      <c r="F19" s="1598">
        <v>232</v>
      </c>
      <c r="G19" s="1598">
        <v>-110</v>
      </c>
      <c r="H19" s="780"/>
      <c r="I19" s="780"/>
    </row>
    <row r="20" spans="1:9" ht="56.25" customHeight="1">
      <c r="A20" s="610" t="s">
        <v>1290</v>
      </c>
      <c r="B20" s="469" t="s">
        <v>1113</v>
      </c>
      <c r="C20" s="398" t="s">
        <v>616</v>
      </c>
      <c r="D20" s="471" t="s">
        <v>1118</v>
      </c>
      <c r="E20" s="1598">
        <v>214</v>
      </c>
      <c r="F20" s="1598">
        <v>133</v>
      </c>
      <c r="G20" s="1598">
        <v>-81</v>
      </c>
      <c r="H20" s="780"/>
      <c r="I20" s="780"/>
    </row>
    <row r="21" spans="1:9" ht="52.5" customHeight="1">
      <c r="A21" s="610" t="s">
        <v>1291</v>
      </c>
      <c r="B21" s="469" t="s">
        <v>1114</v>
      </c>
      <c r="C21" s="398" t="s">
        <v>617</v>
      </c>
      <c r="D21" s="471" t="s">
        <v>1118</v>
      </c>
      <c r="E21" s="1598">
        <v>128</v>
      </c>
      <c r="F21" s="1598">
        <v>99</v>
      </c>
      <c r="G21" s="1598">
        <v>-29</v>
      </c>
      <c r="H21" s="780"/>
      <c r="I21" s="780"/>
    </row>
    <row r="22" spans="1:9" ht="45.75" customHeight="1">
      <c r="A22" s="610" t="s">
        <v>1292</v>
      </c>
      <c r="B22" s="469" t="s">
        <v>1115</v>
      </c>
      <c r="C22" s="398" t="s">
        <v>1097</v>
      </c>
      <c r="D22" s="471" t="s">
        <v>1119</v>
      </c>
      <c r="E22" s="1598">
        <v>0</v>
      </c>
      <c r="F22" s="1598">
        <v>0</v>
      </c>
      <c r="G22" s="1598">
        <v>0</v>
      </c>
      <c r="H22" s="780"/>
      <c r="I22" s="780"/>
    </row>
    <row r="23" spans="1:9" ht="54.75" customHeight="1">
      <c r="A23" s="610" t="s">
        <v>1293</v>
      </c>
      <c r="B23" s="469" t="s">
        <v>1120</v>
      </c>
      <c r="C23" s="398" t="s">
        <v>1098</v>
      </c>
      <c r="D23" s="471" t="s">
        <v>1121</v>
      </c>
      <c r="E23" s="1598">
        <v>0</v>
      </c>
      <c r="F23" s="1598">
        <v>0</v>
      </c>
      <c r="G23" s="1598">
        <v>0</v>
      </c>
      <c r="H23" s="780"/>
      <c r="I23" s="780"/>
    </row>
    <row r="24" spans="1:9" ht="54" customHeight="1">
      <c r="A24" s="610" t="s">
        <v>1294</v>
      </c>
      <c r="B24" s="472" t="s">
        <v>1122</v>
      </c>
      <c r="C24" s="398" t="s">
        <v>533</v>
      </c>
      <c r="D24" s="473" t="s">
        <v>1123</v>
      </c>
      <c r="E24" s="1598">
        <v>0</v>
      </c>
      <c r="F24" s="1598">
        <v>0</v>
      </c>
      <c r="G24" s="1598">
        <v>0</v>
      </c>
      <c r="H24" s="780"/>
      <c r="I24" s="780"/>
    </row>
    <row r="25" spans="1:9" ht="21">
      <c r="A25" s="610" t="s">
        <v>1295</v>
      </c>
      <c r="B25" s="358" t="s">
        <v>1124</v>
      </c>
      <c r="C25" s="403" t="s">
        <v>623</v>
      </c>
      <c r="D25" s="301"/>
      <c r="E25" s="1599">
        <v>342</v>
      </c>
      <c r="F25" s="1599">
        <v>232</v>
      </c>
      <c r="G25" s="1599">
        <v>-110</v>
      </c>
      <c r="H25" s="778"/>
      <c r="I25" s="778"/>
    </row>
  </sheetData>
  <mergeCells count="2">
    <mergeCell ref="E13:I13"/>
    <mergeCell ref="H14:I14"/>
  </mergeCells>
  <pageMargins left="0.7" right="0.7" top="0.75" bottom="0.75" header="0.3" footer="0.3"/>
  <pageSetup paperSize="9" orientation="portrait" r:id="rId1"/>
  <headerFooter>
    <oddHeader>&amp;C&amp;"Calibri"&amp;10&amp;K000000Internal&amp;1#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6">
    <pageSetUpPr fitToPage="1"/>
  </sheetPr>
  <dimension ref="A1:L45"/>
  <sheetViews>
    <sheetView showGridLines="0" view="pageBreakPreview" zoomScale="80" zoomScaleNormal="100" zoomScaleSheetLayoutView="80" workbookViewId="0">
      <selection activeCell="B6" sqref="B6:E6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44.109375" style="1" customWidth="1"/>
    <col min="4" max="4" width="14.6640625" style="896" customWidth="1"/>
    <col min="5" max="5" width="17" style="1" bestFit="1" customWidth="1"/>
    <col min="6" max="7" width="13.6640625" style="1" customWidth="1"/>
    <col min="8" max="8" width="11.5546875" style="1" customWidth="1"/>
    <col min="9" max="9" width="10.33203125" style="1" customWidth="1"/>
    <col min="10" max="10" width="10.44140625" style="1" customWidth="1"/>
    <col min="11" max="11" width="10.6640625" style="1" customWidth="1"/>
    <col min="12" max="12" width="10" style="1" customWidth="1"/>
    <col min="13" max="13" width="3.6640625" style="1" customWidth="1"/>
    <col min="14" max="16384" width="9.109375" style="1"/>
  </cols>
  <sheetData>
    <row r="1" spans="1:12" s="658" customFormat="1">
      <c r="A1" s="610" t="s">
        <v>1283</v>
      </c>
      <c r="B1" s="653" t="s">
        <v>1544</v>
      </c>
      <c r="C1" s="654"/>
      <c r="D1" s="881"/>
    </row>
    <row r="2" spans="1:12"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12" ht="25.2">
      <c r="B3" s="277" t="s">
        <v>112</v>
      </c>
      <c r="C3" s="1309" t="str">
        <f>Index!C3</f>
        <v>30.09.2022</v>
      </c>
      <c r="D3" s="885"/>
    </row>
    <row r="4" spans="1:12" ht="23.4">
      <c r="B4" s="277" t="s">
        <v>113</v>
      </c>
      <c r="C4" s="674" t="s">
        <v>1783</v>
      </c>
    </row>
    <row r="5" spans="1:12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12" ht="32.25" customHeight="1">
      <c r="B6" s="1769" t="s">
        <v>624</v>
      </c>
      <c r="C6" s="1662"/>
      <c r="D6" s="1662"/>
      <c r="E6" s="1662"/>
    </row>
    <row r="7" spans="1:12" s="613" customFormat="1" ht="10.199999999999999">
      <c r="A7" s="610">
        <v>5</v>
      </c>
      <c r="C7" s="623"/>
      <c r="D7" s="920"/>
      <c r="E7" s="613" t="s">
        <v>1545</v>
      </c>
      <c r="F7" s="613" t="s">
        <v>1546</v>
      </c>
      <c r="G7" s="613" t="s">
        <v>1547</v>
      </c>
      <c r="H7" s="613" t="s">
        <v>1548</v>
      </c>
      <c r="I7" s="613" t="s">
        <v>1549</v>
      </c>
      <c r="J7" s="613" t="s">
        <v>1550</v>
      </c>
      <c r="K7" s="613" t="s">
        <v>1551</v>
      </c>
      <c r="L7" s="613" t="s">
        <v>1552</v>
      </c>
    </row>
    <row r="8" spans="1:12" ht="2.25" customHeight="1">
      <c r="C8" s="77"/>
    </row>
    <row r="9" spans="1:12" ht="2.25" customHeight="1">
      <c r="C9" s="77"/>
    </row>
    <row r="10" spans="1:12" ht="2.25" customHeight="1">
      <c r="C10" s="77"/>
    </row>
    <row r="11" spans="1:12" ht="2.25" customHeight="1">
      <c r="C11" s="77"/>
    </row>
    <row r="12" spans="1:12" ht="40.5" customHeight="1">
      <c r="B12" s="78"/>
      <c r="C12" s="79"/>
      <c r="D12" s="1690" t="s">
        <v>87</v>
      </c>
      <c r="E12" s="1696" t="s">
        <v>1085</v>
      </c>
      <c r="F12" s="1694"/>
      <c r="G12" s="1695"/>
      <c r="H12" s="1696" t="s">
        <v>1086</v>
      </c>
      <c r="I12" s="1704"/>
      <c r="J12" s="1766" t="s">
        <v>1087</v>
      </c>
      <c r="K12" s="1767"/>
      <c r="L12" s="1768"/>
    </row>
    <row r="13" spans="1:12">
      <c r="B13" s="80"/>
      <c r="C13" s="81"/>
      <c r="D13" s="1691"/>
      <c r="E13" s="303" t="s">
        <v>625</v>
      </c>
      <c r="F13" s="303" t="s">
        <v>626</v>
      </c>
      <c r="G13" s="303" t="s">
        <v>627</v>
      </c>
      <c r="H13" s="338" t="s">
        <v>626</v>
      </c>
      <c r="I13" s="338" t="s">
        <v>627</v>
      </c>
      <c r="J13" s="303" t="s">
        <v>625</v>
      </c>
      <c r="K13" s="303" t="s">
        <v>626</v>
      </c>
      <c r="L13" s="325" t="s">
        <v>627</v>
      </c>
    </row>
    <row r="14" spans="1:12" ht="66">
      <c r="B14" s="80"/>
      <c r="C14" s="81"/>
      <c r="D14" s="1691"/>
      <c r="E14" s="82" t="s">
        <v>628</v>
      </c>
      <c r="F14" s="82" t="s">
        <v>629</v>
      </c>
      <c r="G14" s="82" t="s">
        <v>630</v>
      </c>
      <c r="H14" s="82" t="s">
        <v>631</v>
      </c>
      <c r="I14" s="82" t="s">
        <v>632</v>
      </c>
      <c r="J14" s="82" t="s">
        <v>628</v>
      </c>
      <c r="K14" s="82" t="s">
        <v>631</v>
      </c>
      <c r="L14" s="83" t="s">
        <v>630</v>
      </c>
    </row>
    <row r="15" spans="1:12">
      <c r="B15" s="84"/>
      <c r="C15" s="85"/>
      <c r="D15" s="1692"/>
      <c r="E15" s="459" t="s">
        <v>1111</v>
      </c>
      <c r="F15" s="459" t="s">
        <v>1112</v>
      </c>
      <c r="G15" s="459" t="s">
        <v>1113</v>
      </c>
      <c r="H15" s="459" t="s">
        <v>1114</v>
      </c>
      <c r="I15" s="459" t="s">
        <v>1115</v>
      </c>
      <c r="J15" s="340" t="s">
        <v>1120</v>
      </c>
      <c r="K15" s="340" t="s">
        <v>1122</v>
      </c>
      <c r="L15" s="460" t="s">
        <v>1124</v>
      </c>
    </row>
    <row r="16" spans="1:12" ht="20.399999999999999">
      <c r="B16" s="1487" t="s">
        <v>1760</v>
      </c>
      <c r="C16" s="208" t="s">
        <v>585</v>
      </c>
      <c r="D16" s="1489"/>
      <c r="E16" s="459"/>
      <c r="F16" s="459"/>
      <c r="G16" s="459"/>
      <c r="H16" s="459"/>
      <c r="I16" s="459"/>
      <c r="J16" s="459"/>
      <c r="K16" s="459"/>
      <c r="L16" s="461"/>
    </row>
    <row r="17" spans="1:12" s="23" customFormat="1" ht="34.799999999999997">
      <c r="A17" s="610" t="s">
        <v>1288</v>
      </c>
      <c r="B17" s="1487" t="s">
        <v>1111</v>
      </c>
      <c r="C17" s="931" t="s">
        <v>128</v>
      </c>
      <c r="D17" s="1408" t="s">
        <v>846</v>
      </c>
      <c r="E17" s="1492">
        <f>E18+E19+E20+E21</f>
        <v>3</v>
      </c>
      <c r="F17" s="1493">
        <f t="shared" ref="F17:I17" si="0">F18+F19+F20+F21</f>
        <v>0</v>
      </c>
      <c r="G17" s="1493">
        <f t="shared" si="0"/>
        <v>0</v>
      </c>
      <c r="H17" s="802">
        <f t="shared" si="0"/>
        <v>0</v>
      </c>
      <c r="I17" s="802">
        <f t="shared" si="0"/>
        <v>0</v>
      </c>
      <c r="J17" s="802">
        <f>J18+J19+J20</f>
        <v>0</v>
      </c>
      <c r="K17" s="802">
        <f t="shared" ref="K17:L17" si="1">K18+K19+K20+K21</f>
        <v>0</v>
      </c>
      <c r="L17" s="802">
        <f t="shared" si="1"/>
        <v>0</v>
      </c>
    </row>
    <row r="18" spans="1:12" s="23" customFormat="1" ht="22.8">
      <c r="A18" s="610" t="s">
        <v>1289</v>
      </c>
      <c r="B18" s="1487" t="s">
        <v>1112</v>
      </c>
      <c r="C18" s="902" t="s">
        <v>130</v>
      </c>
      <c r="D18" s="906" t="s">
        <v>368</v>
      </c>
      <c r="E18" s="1494">
        <v>0</v>
      </c>
      <c r="F18" s="1486">
        <v>0</v>
      </c>
      <c r="G18" s="1486">
        <v>0</v>
      </c>
      <c r="H18" s="698">
        <v>0</v>
      </c>
      <c r="I18" s="698">
        <v>0</v>
      </c>
      <c r="J18" s="698">
        <v>0</v>
      </c>
      <c r="K18" s="698">
        <v>0</v>
      </c>
      <c r="L18" s="698">
        <v>0</v>
      </c>
    </row>
    <row r="19" spans="1:12" s="23" customFormat="1" ht="22.8">
      <c r="A19" s="610" t="s">
        <v>1290</v>
      </c>
      <c r="B19" s="1487" t="s">
        <v>1113</v>
      </c>
      <c r="C19" s="902" t="s">
        <v>131</v>
      </c>
      <c r="D19" s="906" t="s">
        <v>633</v>
      </c>
      <c r="E19" s="1494">
        <v>3</v>
      </c>
      <c r="F19" s="1486">
        <v>0</v>
      </c>
      <c r="G19" s="1486">
        <v>0</v>
      </c>
      <c r="H19" s="698">
        <v>0</v>
      </c>
      <c r="I19" s="698">
        <v>0</v>
      </c>
      <c r="J19" s="698">
        <v>0</v>
      </c>
      <c r="K19" s="698">
        <v>0</v>
      </c>
      <c r="L19" s="698">
        <v>0</v>
      </c>
    </row>
    <row r="20" spans="1:12" s="23" customFormat="1" ht="22.8">
      <c r="A20" s="610" t="s">
        <v>1291</v>
      </c>
      <c r="B20" s="1487" t="s">
        <v>1114</v>
      </c>
      <c r="C20" s="902" t="s">
        <v>133</v>
      </c>
      <c r="D20" s="906" t="s">
        <v>634</v>
      </c>
      <c r="E20" s="1494">
        <v>0</v>
      </c>
      <c r="F20" s="1486">
        <v>0</v>
      </c>
      <c r="G20" s="1486">
        <v>0</v>
      </c>
      <c r="H20" s="701">
        <v>0</v>
      </c>
      <c r="I20" s="701">
        <v>0</v>
      </c>
      <c r="J20" s="701">
        <v>0</v>
      </c>
      <c r="K20" s="701">
        <v>0</v>
      </c>
      <c r="L20" s="701">
        <v>0</v>
      </c>
    </row>
    <row r="21" spans="1:12" s="23" customFormat="1" ht="22.8">
      <c r="A21" s="610" t="s">
        <v>1292</v>
      </c>
      <c r="B21" s="1487" t="s">
        <v>1115</v>
      </c>
      <c r="C21" s="902" t="s">
        <v>134</v>
      </c>
      <c r="D21" s="906" t="s">
        <v>635</v>
      </c>
      <c r="E21" s="1494">
        <v>0</v>
      </c>
      <c r="F21" s="1486">
        <v>0</v>
      </c>
      <c r="G21" s="1486">
        <v>0</v>
      </c>
      <c r="H21" s="701">
        <v>0</v>
      </c>
      <c r="I21" s="701">
        <v>0</v>
      </c>
      <c r="J21" s="803"/>
      <c r="K21" s="701">
        <v>0</v>
      </c>
      <c r="L21" s="701">
        <v>0</v>
      </c>
    </row>
    <row r="22" spans="1:12" s="23" customFormat="1" ht="39.6">
      <c r="A22" s="610" t="s">
        <v>1613</v>
      </c>
      <c r="B22" s="1487" t="s">
        <v>1489</v>
      </c>
      <c r="C22" s="374" t="s">
        <v>17</v>
      </c>
      <c r="D22" s="906" t="s">
        <v>568</v>
      </c>
      <c r="E22" s="699">
        <f>E23+E24+E25</f>
        <v>0</v>
      </c>
      <c r="F22" s="699">
        <f t="shared" ref="F22:I22" si="2">F23+F24+F25</f>
        <v>0</v>
      </c>
      <c r="G22" s="699">
        <f t="shared" si="2"/>
        <v>0</v>
      </c>
      <c r="H22" s="699">
        <f t="shared" si="2"/>
        <v>0</v>
      </c>
      <c r="I22" s="699">
        <f t="shared" si="2"/>
        <v>0</v>
      </c>
      <c r="J22" s="699">
        <f>J23+J24</f>
        <v>0</v>
      </c>
      <c r="K22" s="699">
        <f t="shared" ref="K22:L22" si="3">K23+K24+K25</f>
        <v>0</v>
      </c>
      <c r="L22" s="699">
        <f t="shared" si="3"/>
        <v>0</v>
      </c>
    </row>
    <row r="23" spans="1:12" s="23" customFormat="1" ht="20.399999999999999">
      <c r="A23" s="610" t="s">
        <v>1614</v>
      </c>
      <c r="B23" s="1487" t="s">
        <v>1490</v>
      </c>
      <c r="C23" s="342" t="s">
        <v>636</v>
      </c>
      <c r="D23" s="906" t="s">
        <v>132</v>
      </c>
      <c r="E23" s="698">
        <v>0</v>
      </c>
      <c r="F23" s="698">
        <v>0</v>
      </c>
      <c r="G23" s="698">
        <v>0</v>
      </c>
      <c r="H23" s="698">
        <v>0</v>
      </c>
      <c r="I23" s="698">
        <v>0</v>
      </c>
      <c r="J23" s="698">
        <v>0</v>
      </c>
      <c r="K23" s="698">
        <v>0</v>
      </c>
      <c r="L23" s="698">
        <v>0</v>
      </c>
    </row>
    <row r="24" spans="1:12" s="23" customFormat="1" ht="20.399999999999999">
      <c r="A24" s="610" t="s">
        <v>1615</v>
      </c>
      <c r="B24" s="1487" t="s">
        <v>1491</v>
      </c>
      <c r="C24" s="342" t="s">
        <v>133</v>
      </c>
      <c r="D24" s="906" t="s">
        <v>634</v>
      </c>
      <c r="E24" s="698">
        <v>0</v>
      </c>
      <c r="F24" s="698">
        <v>0</v>
      </c>
      <c r="G24" s="698">
        <v>0</v>
      </c>
      <c r="H24" s="698">
        <v>0</v>
      </c>
      <c r="I24" s="698">
        <v>0</v>
      </c>
      <c r="J24" s="698">
        <v>0</v>
      </c>
      <c r="K24" s="698">
        <v>0</v>
      </c>
      <c r="L24" s="698">
        <v>0</v>
      </c>
    </row>
    <row r="25" spans="1:12" s="23" customFormat="1" ht="20.399999999999999">
      <c r="A25" s="610" t="s">
        <v>1616</v>
      </c>
      <c r="B25" s="1487" t="s">
        <v>1492</v>
      </c>
      <c r="C25" s="342" t="s">
        <v>134</v>
      </c>
      <c r="D25" s="906" t="s">
        <v>635</v>
      </c>
      <c r="E25" s="698">
        <v>0</v>
      </c>
      <c r="F25" s="698">
        <v>0</v>
      </c>
      <c r="G25" s="698">
        <v>0</v>
      </c>
      <c r="H25" s="698">
        <v>0</v>
      </c>
      <c r="I25" s="698">
        <v>0</v>
      </c>
      <c r="J25" s="803"/>
      <c r="K25" s="698">
        <v>0</v>
      </c>
      <c r="L25" s="698">
        <v>0</v>
      </c>
    </row>
    <row r="26" spans="1:12" s="23" customFormat="1" ht="26.4">
      <c r="A26" s="610" t="s">
        <v>1293</v>
      </c>
      <c r="B26" s="1487" t="s">
        <v>1120</v>
      </c>
      <c r="C26" s="349" t="s">
        <v>136</v>
      </c>
      <c r="D26" s="1408" t="s">
        <v>137</v>
      </c>
      <c r="E26" s="699">
        <f>E27+E28</f>
        <v>0</v>
      </c>
      <c r="F26" s="699">
        <f t="shared" ref="F26:I26" si="4">F27+F28</f>
        <v>0</v>
      </c>
      <c r="G26" s="699">
        <f t="shared" si="4"/>
        <v>0</v>
      </c>
      <c r="H26" s="699">
        <f t="shared" si="4"/>
        <v>0</v>
      </c>
      <c r="I26" s="699">
        <f t="shared" si="4"/>
        <v>0</v>
      </c>
      <c r="J26" s="700">
        <f>J27</f>
        <v>0</v>
      </c>
      <c r="K26" s="699">
        <f t="shared" ref="K26:L26" si="5">K27+K28</f>
        <v>0</v>
      </c>
      <c r="L26" s="699">
        <f t="shared" si="5"/>
        <v>0</v>
      </c>
    </row>
    <row r="27" spans="1:12" s="23" customFormat="1" ht="20.399999999999999">
      <c r="A27" s="610" t="s">
        <v>1295</v>
      </c>
      <c r="B27" s="1487" t="s">
        <v>1124</v>
      </c>
      <c r="C27" s="342" t="s">
        <v>133</v>
      </c>
      <c r="D27" s="906" t="s">
        <v>634</v>
      </c>
      <c r="E27" s="698">
        <v>0</v>
      </c>
      <c r="F27" s="698">
        <v>0</v>
      </c>
      <c r="G27" s="698">
        <v>0</v>
      </c>
      <c r="H27" s="698">
        <v>0</v>
      </c>
      <c r="I27" s="698">
        <v>0</v>
      </c>
      <c r="J27" s="701">
        <v>0</v>
      </c>
      <c r="K27" s="698">
        <v>0</v>
      </c>
      <c r="L27" s="698">
        <v>0</v>
      </c>
    </row>
    <row r="28" spans="1:12" s="23" customFormat="1" ht="20.399999999999999">
      <c r="A28" s="610" t="s">
        <v>1304</v>
      </c>
      <c r="B28" s="1487" t="s">
        <v>1164</v>
      </c>
      <c r="C28" s="342" t="s">
        <v>134</v>
      </c>
      <c r="D28" s="906" t="s">
        <v>635</v>
      </c>
      <c r="E28" s="698">
        <v>0</v>
      </c>
      <c r="F28" s="698">
        <v>0</v>
      </c>
      <c r="G28" s="698">
        <v>0</v>
      </c>
      <c r="H28" s="698">
        <v>0</v>
      </c>
      <c r="I28" s="698">
        <v>0</v>
      </c>
      <c r="J28" s="803"/>
      <c r="K28" s="698">
        <v>0</v>
      </c>
      <c r="L28" s="698">
        <v>0</v>
      </c>
    </row>
    <row r="29" spans="1:12" s="23" customFormat="1" ht="52.2">
      <c r="A29" s="610" t="s">
        <v>1656</v>
      </c>
      <c r="B29" s="1487" t="s">
        <v>1467</v>
      </c>
      <c r="C29" s="911" t="s">
        <v>15</v>
      </c>
      <c r="D29" s="906" t="s">
        <v>138</v>
      </c>
      <c r="E29" s="1485">
        <f>E30+E31+E32</f>
        <v>191949</v>
      </c>
      <c r="F29" s="1485">
        <f t="shared" ref="F29:L29" si="6">F30+F31+F32</f>
        <v>0</v>
      </c>
      <c r="G29" s="1485">
        <f t="shared" si="6"/>
        <v>3181</v>
      </c>
      <c r="H29" s="699">
        <f t="shared" si="6"/>
        <v>0</v>
      </c>
      <c r="I29" s="699">
        <f t="shared" si="6"/>
        <v>0</v>
      </c>
      <c r="J29" s="699">
        <f t="shared" si="6"/>
        <v>0</v>
      </c>
      <c r="K29" s="699">
        <f t="shared" si="6"/>
        <v>0</v>
      </c>
      <c r="L29" s="699">
        <f t="shared" si="6"/>
        <v>0</v>
      </c>
    </row>
    <row r="30" spans="1:12" s="23" customFormat="1" ht="22.8">
      <c r="A30" s="610" t="s">
        <v>1657</v>
      </c>
      <c r="B30" s="1487" t="s">
        <v>1493</v>
      </c>
      <c r="C30" s="902" t="s">
        <v>131</v>
      </c>
      <c r="D30" s="906" t="s">
        <v>132</v>
      </c>
      <c r="E30" s="1486">
        <v>3824</v>
      </c>
      <c r="F30" s="1486">
        <v>0</v>
      </c>
      <c r="G30" s="1486">
        <v>3181</v>
      </c>
      <c r="H30" s="698">
        <v>0</v>
      </c>
      <c r="I30" s="698">
        <v>0</v>
      </c>
      <c r="J30" s="698">
        <v>0</v>
      </c>
      <c r="K30" s="698">
        <v>0</v>
      </c>
      <c r="L30" s="698">
        <v>0</v>
      </c>
    </row>
    <row r="31" spans="1:12" s="23" customFormat="1" ht="22.8">
      <c r="A31" s="610" t="s">
        <v>1658</v>
      </c>
      <c r="B31" s="1487" t="s">
        <v>1494</v>
      </c>
      <c r="C31" s="902" t="s">
        <v>133</v>
      </c>
      <c r="D31" s="906" t="s">
        <v>634</v>
      </c>
      <c r="E31" s="1486">
        <v>188125</v>
      </c>
      <c r="F31" s="1486">
        <v>0</v>
      </c>
      <c r="G31" s="1486">
        <v>0</v>
      </c>
      <c r="H31" s="698">
        <v>0</v>
      </c>
      <c r="I31" s="698">
        <v>0</v>
      </c>
      <c r="J31" s="698">
        <v>0</v>
      </c>
      <c r="K31" s="698">
        <v>0</v>
      </c>
      <c r="L31" s="698">
        <v>0</v>
      </c>
    </row>
    <row r="32" spans="1:12" s="23" customFormat="1" ht="22.8">
      <c r="A32" s="610" t="s">
        <v>1659</v>
      </c>
      <c r="B32" s="1487" t="s">
        <v>1495</v>
      </c>
      <c r="C32" s="342" t="s">
        <v>134</v>
      </c>
      <c r="D32" s="906" t="s">
        <v>635</v>
      </c>
      <c r="E32" s="1486">
        <v>0</v>
      </c>
      <c r="F32" s="1486">
        <v>0</v>
      </c>
      <c r="G32" s="1486">
        <v>0</v>
      </c>
      <c r="H32" s="698">
        <v>0</v>
      </c>
      <c r="I32" s="698">
        <v>0</v>
      </c>
      <c r="J32" s="698">
        <v>0</v>
      </c>
      <c r="K32" s="698">
        <v>0</v>
      </c>
      <c r="L32" s="698">
        <v>0</v>
      </c>
    </row>
    <row r="33" spans="1:12" s="23" customFormat="1" ht="20.399999999999999">
      <c r="A33" s="610" t="s">
        <v>1309</v>
      </c>
      <c r="B33" s="1487" t="s">
        <v>1173</v>
      </c>
      <c r="C33" s="462" t="s">
        <v>637</v>
      </c>
      <c r="D33" s="906" t="s">
        <v>638</v>
      </c>
      <c r="E33" s="804"/>
      <c r="F33" s="805"/>
      <c r="G33" s="805"/>
      <c r="H33" s="806"/>
      <c r="I33" s="806"/>
      <c r="J33" s="806"/>
      <c r="K33" s="806"/>
      <c r="L33" s="806"/>
    </row>
    <row r="34" spans="1:12" s="23" customFormat="1" ht="20.399999999999999">
      <c r="A34" s="610"/>
      <c r="B34" s="1488"/>
      <c r="C34" s="463" t="s">
        <v>588</v>
      </c>
      <c r="D34" s="1490"/>
      <c r="E34" s="807"/>
      <c r="F34" s="807"/>
      <c r="G34" s="807"/>
      <c r="H34" s="807"/>
      <c r="I34" s="807"/>
      <c r="J34" s="807"/>
      <c r="K34" s="807"/>
      <c r="L34" s="807"/>
    </row>
    <row r="35" spans="1:12" s="23" customFormat="1" ht="21.6">
      <c r="A35" s="610" t="s">
        <v>1310</v>
      </c>
      <c r="B35" s="1487" t="s">
        <v>1175</v>
      </c>
      <c r="C35" s="464" t="s">
        <v>91</v>
      </c>
      <c r="D35" s="1491" t="s">
        <v>162</v>
      </c>
      <c r="E35" s="801">
        <f>E36+E37+E38+E39+E40</f>
        <v>0</v>
      </c>
      <c r="F35" s="802">
        <f t="shared" ref="F35:I35" si="7">F36+F37+F38+F39+F40</f>
        <v>0</v>
      </c>
      <c r="G35" s="802">
        <f t="shared" si="7"/>
        <v>0</v>
      </c>
      <c r="H35" s="802">
        <f t="shared" si="7"/>
        <v>0</v>
      </c>
      <c r="I35" s="802">
        <f t="shared" si="7"/>
        <v>0</v>
      </c>
      <c r="J35" s="802">
        <f>J36+J37+J39</f>
        <v>0</v>
      </c>
      <c r="K35" s="802">
        <f t="shared" ref="K35:L35" si="8">K36+K37+K38+K39+K40</f>
        <v>0</v>
      </c>
      <c r="L35" s="802">
        <f t="shared" si="8"/>
        <v>0</v>
      </c>
    </row>
    <row r="36" spans="1:12" s="23" customFormat="1" ht="20.399999999999999">
      <c r="A36" s="610" t="s">
        <v>1625</v>
      </c>
      <c r="B36" s="1487" t="s">
        <v>1191</v>
      </c>
      <c r="C36" s="342" t="s">
        <v>130</v>
      </c>
      <c r="D36" s="1408" t="s">
        <v>450</v>
      </c>
      <c r="E36" s="701">
        <v>0</v>
      </c>
      <c r="F36" s="698">
        <v>0</v>
      </c>
      <c r="G36" s="698">
        <v>0</v>
      </c>
      <c r="H36" s="698">
        <v>0</v>
      </c>
      <c r="I36" s="698">
        <v>0</v>
      </c>
      <c r="J36" s="698">
        <v>0</v>
      </c>
      <c r="K36" s="698">
        <v>0</v>
      </c>
      <c r="L36" s="698">
        <v>0</v>
      </c>
    </row>
    <row r="37" spans="1:12" s="23" customFormat="1" ht="20.399999999999999">
      <c r="A37" s="610" t="s">
        <v>1626</v>
      </c>
      <c r="B37" s="1487" t="s">
        <v>1192</v>
      </c>
      <c r="C37" s="342" t="s">
        <v>164</v>
      </c>
      <c r="D37" s="1408" t="s">
        <v>639</v>
      </c>
      <c r="E37" s="701">
        <v>0</v>
      </c>
      <c r="F37" s="698">
        <v>0</v>
      </c>
      <c r="G37" s="698">
        <v>0</v>
      </c>
      <c r="H37" s="698">
        <v>0</v>
      </c>
      <c r="I37" s="698">
        <v>0</v>
      </c>
      <c r="J37" s="698">
        <v>0</v>
      </c>
      <c r="K37" s="698">
        <v>0</v>
      </c>
      <c r="L37" s="698">
        <v>0</v>
      </c>
    </row>
    <row r="38" spans="1:12" s="23" customFormat="1" ht="21.6">
      <c r="A38" s="610" t="s">
        <v>1627</v>
      </c>
      <c r="B38" s="1487" t="s">
        <v>1193</v>
      </c>
      <c r="C38" s="342" t="s">
        <v>166</v>
      </c>
      <c r="D38" s="906" t="s">
        <v>37</v>
      </c>
      <c r="E38" s="701">
        <v>0</v>
      </c>
      <c r="F38" s="698">
        <v>0</v>
      </c>
      <c r="G38" s="698">
        <v>0</v>
      </c>
      <c r="H38" s="808">
        <v>0</v>
      </c>
      <c r="I38" s="808">
        <v>0</v>
      </c>
      <c r="J38" s="803"/>
      <c r="K38" s="808">
        <v>0</v>
      </c>
      <c r="L38" s="808">
        <v>0</v>
      </c>
    </row>
    <row r="39" spans="1:12" s="23" customFormat="1" ht="20.399999999999999">
      <c r="A39" s="610" t="s">
        <v>1628</v>
      </c>
      <c r="B39" s="1487" t="s">
        <v>1194</v>
      </c>
      <c r="C39" s="342" t="s">
        <v>167</v>
      </c>
      <c r="D39" s="1408" t="s">
        <v>38</v>
      </c>
      <c r="E39" s="701">
        <v>0</v>
      </c>
      <c r="F39" s="698">
        <v>0</v>
      </c>
      <c r="G39" s="698">
        <v>0</v>
      </c>
      <c r="H39" s="808">
        <v>0</v>
      </c>
      <c r="I39" s="808">
        <v>0</v>
      </c>
      <c r="J39" s="808">
        <v>0</v>
      </c>
      <c r="K39" s="808">
        <v>0</v>
      </c>
      <c r="L39" s="808">
        <v>0</v>
      </c>
    </row>
    <row r="40" spans="1:12" s="23" customFormat="1" ht="20.399999999999999">
      <c r="A40" s="610" t="s">
        <v>1662</v>
      </c>
      <c r="B40" s="1487" t="s">
        <v>1195</v>
      </c>
      <c r="C40" s="342" t="s">
        <v>168</v>
      </c>
      <c r="D40" s="1408" t="s">
        <v>39</v>
      </c>
      <c r="E40" s="701">
        <v>0</v>
      </c>
      <c r="F40" s="698">
        <v>0</v>
      </c>
      <c r="G40" s="698">
        <v>0</v>
      </c>
      <c r="H40" s="808">
        <v>0</v>
      </c>
      <c r="I40" s="808">
        <v>0</v>
      </c>
      <c r="J40" s="803"/>
      <c r="K40" s="808">
        <v>0</v>
      </c>
      <c r="L40" s="808">
        <v>0</v>
      </c>
    </row>
    <row r="41" spans="1:12" s="23" customFormat="1" ht="39.6">
      <c r="A41" s="610" t="s">
        <v>1663</v>
      </c>
      <c r="B41" s="1487" t="s">
        <v>1196</v>
      </c>
      <c r="C41" s="349" t="s">
        <v>640</v>
      </c>
      <c r="D41" s="1408" t="s">
        <v>871</v>
      </c>
      <c r="E41" s="700">
        <f>E42+E43+E44</f>
        <v>0</v>
      </c>
      <c r="F41" s="699">
        <f t="shared" ref="F41:I41" si="9">F42+F43+F44</f>
        <v>0</v>
      </c>
      <c r="G41" s="699">
        <f t="shared" si="9"/>
        <v>0</v>
      </c>
      <c r="H41" s="700">
        <f t="shared" si="9"/>
        <v>0</v>
      </c>
      <c r="I41" s="700">
        <f t="shared" si="9"/>
        <v>0</v>
      </c>
      <c r="J41" s="700">
        <f>J43</f>
        <v>0</v>
      </c>
      <c r="K41" s="700">
        <f t="shared" ref="K41:L41" si="10">K42+K43+K44</f>
        <v>0</v>
      </c>
      <c r="L41" s="700">
        <f t="shared" si="10"/>
        <v>0</v>
      </c>
    </row>
    <row r="42" spans="1:12" s="23" customFormat="1" ht="28.8">
      <c r="A42" s="610" t="s">
        <v>1664</v>
      </c>
      <c r="B42" s="1487" t="s">
        <v>1197</v>
      </c>
      <c r="C42" s="342" t="s">
        <v>166</v>
      </c>
      <c r="D42" s="906" t="s">
        <v>641</v>
      </c>
      <c r="E42" s="701">
        <v>0</v>
      </c>
      <c r="F42" s="698">
        <v>0</v>
      </c>
      <c r="G42" s="698">
        <v>0</v>
      </c>
      <c r="H42" s="808">
        <v>0</v>
      </c>
      <c r="I42" s="808">
        <v>0</v>
      </c>
      <c r="J42" s="803"/>
      <c r="K42" s="808">
        <v>0</v>
      </c>
      <c r="L42" s="808">
        <v>0</v>
      </c>
    </row>
    <row r="43" spans="1:12" s="23" customFormat="1" ht="20.399999999999999">
      <c r="A43" s="610" t="s">
        <v>1665</v>
      </c>
      <c r="B43" s="1487" t="s">
        <v>1198</v>
      </c>
      <c r="C43" s="342" t="s">
        <v>167</v>
      </c>
      <c r="D43" s="1408" t="s">
        <v>38</v>
      </c>
      <c r="E43" s="701">
        <v>0</v>
      </c>
      <c r="F43" s="698">
        <v>0</v>
      </c>
      <c r="G43" s="698">
        <v>0</v>
      </c>
      <c r="H43" s="808">
        <v>0</v>
      </c>
      <c r="I43" s="808">
        <v>0</v>
      </c>
      <c r="J43" s="808">
        <v>0</v>
      </c>
      <c r="K43" s="808">
        <v>0</v>
      </c>
      <c r="L43" s="808">
        <v>0</v>
      </c>
    </row>
    <row r="44" spans="1:12" s="23" customFormat="1" ht="20.399999999999999">
      <c r="A44" s="610" t="s">
        <v>1678</v>
      </c>
      <c r="B44" s="1487" t="s">
        <v>1199</v>
      </c>
      <c r="C44" s="342" t="s">
        <v>168</v>
      </c>
      <c r="D44" s="1408" t="s">
        <v>39</v>
      </c>
      <c r="E44" s="701">
        <v>0</v>
      </c>
      <c r="F44" s="698">
        <v>0</v>
      </c>
      <c r="G44" s="698">
        <v>0</v>
      </c>
      <c r="H44" s="808">
        <v>0</v>
      </c>
      <c r="I44" s="808">
        <v>0</v>
      </c>
      <c r="J44" s="803"/>
      <c r="K44" s="808">
        <v>0</v>
      </c>
      <c r="L44" s="808">
        <v>0</v>
      </c>
    </row>
    <row r="45" spans="1:12" s="23" customFormat="1" ht="20.399999999999999">
      <c r="A45" s="610" t="s">
        <v>1679</v>
      </c>
      <c r="B45" s="1487" t="s">
        <v>1200</v>
      </c>
      <c r="C45" s="462" t="s">
        <v>140</v>
      </c>
      <c r="D45" s="935" t="s">
        <v>40</v>
      </c>
      <c r="E45" s="804"/>
      <c r="F45" s="805"/>
      <c r="G45" s="805"/>
      <c r="H45" s="805"/>
      <c r="I45" s="805"/>
      <c r="J45" s="805"/>
      <c r="K45" s="805"/>
      <c r="L45" s="805"/>
    </row>
  </sheetData>
  <mergeCells count="5">
    <mergeCell ref="E12:G12"/>
    <mergeCell ref="H12:I12"/>
    <mergeCell ref="J12:L12"/>
    <mergeCell ref="D12:D15"/>
    <mergeCell ref="B6:E6"/>
  </mergeCells>
  <printOptions horizontalCentered="1"/>
  <pageMargins left="0.23622047244094491" right="0.23622047244094491" top="0.35433070866141736" bottom="0.15748031496062992" header="0.11811023622047245" footer="0"/>
  <pageSetup paperSize="9" scale="60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1" manualBreakCount="1">
    <brk id="65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45"/>
  <sheetViews>
    <sheetView showGridLines="0" topLeftCell="A29" zoomScaleNormal="100" zoomScaleSheetLayoutView="80" workbookViewId="0">
      <selection activeCell="D34" sqref="D34"/>
    </sheetView>
  </sheetViews>
  <sheetFormatPr defaultColWidth="9.109375" defaultRowHeight="13.2"/>
  <cols>
    <col min="1" max="1" width="2.6640625" style="610" customWidth="1"/>
    <col min="2" max="2" width="12.33203125" style="5" customWidth="1"/>
    <col min="3" max="3" width="75.44140625" style="1" customWidth="1"/>
    <col min="4" max="4" width="18.109375" style="896" customWidth="1"/>
    <col min="5" max="5" width="9.6640625" style="918" customWidth="1"/>
    <col min="6" max="6" width="19.6640625" style="1" customWidth="1"/>
    <col min="7" max="7" width="3.5546875" style="1" customWidth="1"/>
    <col min="8" max="16384" width="9.109375" style="1"/>
  </cols>
  <sheetData>
    <row r="1" spans="1:6" s="613" customFormat="1" ht="11.4">
      <c r="A1" s="610" t="s">
        <v>769</v>
      </c>
      <c r="B1" s="702" t="s">
        <v>1544</v>
      </c>
      <c r="C1" s="656"/>
      <c r="D1" s="881"/>
      <c r="E1" s="915"/>
    </row>
    <row r="2" spans="1:6" s="222" customFormat="1" ht="11.4">
      <c r="A2" s="610"/>
      <c r="B2" s="277" t="s">
        <v>111</v>
      </c>
      <c r="C2" s="882" t="s">
        <v>1781</v>
      </c>
      <c r="D2" s="883" t="s">
        <v>1782</v>
      </c>
      <c r="E2" s="916"/>
    </row>
    <row r="3" spans="1:6" s="222" customFormat="1" ht="24.6">
      <c r="A3" s="610"/>
      <c r="B3" s="277" t="s">
        <v>112</v>
      </c>
      <c r="C3" s="884" t="s">
        <v>1823</v>
      </c>
      <c r="D3" s="885"/>
      <c r="E3" s="916"/>
    </row>
    <row r="4" spans="1:6" s="222" customFormat="1" ht="23.4">
      <c r="A4" s="610"/>
      <c r="B4" s="277" t="s">
        <v>113</v>
      </c>
      <c r="C4" s="674" t="s">
        <v>1783</v>
      </c>
      <c r="D4" s="885"/>
      <c r="E4" s="916"/>
    </row>
    <row r="5" spans="1: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117</v>
      </c>
      <c r="F5" s="225" t="s">
        <v>118</v>
      </c>
    </row>
    <row r="6" spans="1:6" ht="32.25" customHeight="1">
      <c r="B6" s="1615" t="s">
        <v>981</v>
      </c>
      <c r="C6" s="1616"/>
      <c r="D6" s="917"/>
    </row>
    <row r="7" spans="1:6" s="613" customFormat="1" ht="10.199999999999999">
      <c r="A7" s="610">
        <v>6</v>
      </c>
      <c r="B7" s="919"/>
      <c r="D7" s="920"/>
      <c r="E7" s="915"/>
      <c r="F7" s="613" t="s">
        <v>1545</v>
      </c>
    </row>
    <row r="8" spans="1:6" ht="21">
      <c r="B8" s="1619" t="s">
        <v>161</v>
      </c>
      <c r="C8" s="1620"/>
    </row>
    <row r="9" spans="1:6" ht="6" customHeight="1">
      <c r="B9" s="311"/>
    </row>
    <row r="10" spans="1:6" ht="6" customHeight="1">
      <c r="B10" s="311"/>
    </row>
    <row r="11" spans="1:6" ht="6" customHeight="1">
      <c r="C11" s="311"/>
    </row>
    <row r="12" spans="1:6" ht="39.6">
      <c r="B12" s="1621"/>
      <c r="C12" s="1624"/>
      <c r="D12" s="889" t="s">
        <v>87</v>
      </c>
      <c r="E12" s="209" t="s">
        <v>121</v>
      </c>
      <c r="F12" s="338" t="s">
        <v>122</v>
      </c>
    </row>
    <row r="13" spans="1:6" s="896" customFormat="1" ht="7.2">
      <c r="A13" s="890"/>
      <c r="B13" s="1622"/>
      <c r="C13" s="1625"/>
      <c r="D13" s="893"/>
      <c r="E13" s="921"/>
      <c r="F13" s="895" t="s">
        <v>831</v>
      </c>
    </row>
    <row r="14" spans="1:6" ht="13.2" customHeight="1">
      <c r="B14" s="1623"/>
      <c r="C14" s="1626"/>
      <c r="D14" s="897"/>
      <c r="E14" s="181"/>
      <c r="F14" s="340" t="s">
        <v>1111</v>
      </c>
    </row>
    <row r="15" spans="1:6" ht="25.5" customHeight="1">
      <c r="A15" s="610" t="s">
        <v>1288</v>
      </c>
      <c r="B15" s="898" t="s">
        <v>1111</v>
      </c>
      <c r="C15" s="456" t="s">
        <v>91</v>
      </c>
      <c r="D15" s="903" t="s">
        <v>162</v>
      </c>
      <c r="E15" s="341">
        <v>8</v>
      </c>
      <c r="F15" s="922">
        <f>SUM(F16:F20)</f>
        <v>0</v>
      </c>
    </row>
    <row r="16" spans="1:6" ht="25.5" customHeight="1">
      <c r="A16" s="610" t="s">
        <v>1289</v>
      </c>
      <c r="B16" s="898" t="s">
        <v>1112</v>
      </c>
      <c r="C16" s="348" t="s">
        <v>130</v>
      </c>
      <c r="D16" s="906" t="s">
        <v>163</v>
      </c>
      <c r="E16" s="347">
        <v>10</v>
      </c>
      <c r="F16" s="923">
        <v>0</v>
      </c>
    </row>
    <row r="17" spans="1:6" ht="25.5" customHeight="1">
      <c r="A17" s="610" t="s">
        <v>1290</v>
      </c>
      <c r="B17" s="898" t="s">
        <v>1113</v>
      </c>
      <c r="C17" s="348" t="s">
        <v>164</v>
      </c>
      <c r="D17" s="906" t="s">
        <v>165</v>
      </c>
      <c r="E17" s="347">
        <v>8</v>
      </c>
      <c r="F17" s="923">
        <v>0</v>
      </c>
    </row>
    <row r="18" spans="1:6" ht="25.5" customHeight="1">
      <c r="A18" s="610" t="s">
        <v>1291</v>
      </c>
      <c r="B18" s="898" t="s">
        <v>1114</v>
      </c>
      <c r="C18" s="348" t="s">
        <v>166</v>
      </c>
      <c r="D18" s="906" t="s">
        <v>37</v>
      </c>
      <c r="E18" s="347">
        <v>8</v>
      </c>
      <c r="F18" s="923">
        <v>0</v>
      </c>
    </row>
    <row r="19" spans="1:6" ht="25.5" customHeight="1">
      <c r="A19" s="610" t="s">
        <v>1292</v>
      </c>
      <c r="B19" s="898" t="s">
        <v>1115</v>
      </c>
      <c r="C19" s="348" t="s">
        <v>167</v>
      </c>
      <c r="D19" s="906" t="s">
        <v>38</v>
      </c>
      <c r="E19" s="347">
        <v>8</v>
      </c>
      <c r="F19" s="923">
        <v>0</v>
      </c>
    </row>
    <row r="20" spans="1:6" ht="25.5" customHeight="1">
      <c r="A20" s="610" t="s">
        <v>1293</v>
      </c>
      <c r="B20" s="898" t="s">
        <v>1120</v>
      </c>
      <c r="C20" s="348" t="s">
        <v>168</v>
      </c>
      <c r="D20" s="906" t="s">
        <v>39</v>
      </c>
      <c r="E20" s="347">
        <v>8</v>
      </c>
      <c r="F20" s="923">
        <v>0</v>
      </c>
    </row>
    <row r="21" spans="1:6" ht="25.5" customHeight="1">
      <c r="A21" s="610" t="s">
        <v>1294</v>
      </c>
      <c r="B21" s="898" t="s">
        <v>1122</v>
      </c>
      <c r="C21" s="346" t="s">
        <v>169</v>
      </c>
      <c r="D21" s="906" t="s">
        <v>170</v>
      </c>
      <c r="E21" s="347">
        <v>8</v>
      </c>
      <c r="F21" s="922">
        <f>SUM(F22:F24)</f>
        <v>0</v>
      </c>
    </row>
    <row r="22" spans="1:6" ht="25.5" customHeight="1">
      <c r="A22" s="610" t="s">
        <v>1295</v>
      </c>
      <c r="B22" s="898" t="s">
        <v>1124</v>
      </c>
      <c r="C22" s="348" t="s">
        <v>166</v>
      </c>
      <c r="D22" s="906" t="s">
        <v>37</v>
      </c>
      <c r="E22" s="347">
        <v>8</v>
      </c>
      <c r="F22" s="923">
        <v>0</v>
      </c>
    </row>
    <row r="23" spans="1:6" ht="25.5" customHeight="1">
      <c r="A23" s="610" t="s">
        <v>1304</v>
      </c>
      <c r="B23" s="898" t="s">
        <v>1164</v>
      </c>
      <c r="C23" s="348" t="s">
        <v>167</v>
      </c>
      <c r="D23" s="906" t="s">
        <v>38</v>
      </c>
      <c r="E23" s="347">
        <v>8</v>
      </c>
      <c r="F23" s="923">
        <v>0</v>
      </c>
    </row>
    <row r="24" spans="1:6" ht="25.5" customHeight="1">
      <c r="A24" s="610" t="s">
        <v>1305</v>
      </c>
      <c r="B24" s="898" t="s">
        <v>1166</v>
      </c>
      <c r="C24" s="348" t="s">
        <v>168</v>
      </c>
      <c r="D24" s="906" t="s">
        <v>39</v>
      </c>
      <c r="E24" s="347">
        <v>8</v>
      </c>
      <c r="F24" s="923">
        <v>0</v>
      </c>
    </row>
    <row r="25" spans="1:6" ht="21">
      <c r="A25" s="610" t="s">
        <v>1306</v>
      </c>
      <c r="B25" s="898" t="s">
        <v>1168</v>
      </c>
      <c r="C25" s="907" t="s">
        <v>844</v>
      </c>
      <c r="D25" s="906" t="s">
        <v>171</v>
      </c>
      <c r="E25" s="347">
        <v>8</v>
      </c>
      <c r="F25" s="901">
        <f>SUM(F26:F28)</f>
        <v>3335848</v>
      </c>
    </row>
    <row r="26" spans="1:6" ht="21.6">
      <c r="A26" s="610" t="s">
        <v>1307</v>
      </c>
      <c r="B26" s="898" t="s">
        <v>1169</v>
      </c>
      <c r="C26" s="908" t="s">
        <v>166</v>
      </c>
      <c r="D26" s="906" t="s">
        <v>37</v>
      </c>
      <c r="E26" s="347">
        <v>8</v>
      </c>
      <c r="F26" s="904">
        <v>3335848</v>
      </c>
    </row>
    <row r="27" spans="1:6" ht="20.399999999999999">
      <c r="A27" s="610" t="s">
        <v>1308</v>
      </c>
      <c r="B27" s="898" t="s">
        <v>1171</v>
      </c>
      <c r="C27" s="348" t="s">
        <v>167</v>
      </c>
      <c r="D27" s="906" t="s">
        <v>38</v>
      </c>
      <c r="E27" s="347">
        <v>8</v>
      </c>
      <c r="F27" s="904">
        <v>0</v>
      </c>
    </row>
    <row r="28" spans="1:6" ht="20.399999999999999">
      <c r="A28" s="610" t="s">
        <v>1309</v>
      </c>
      <c r="B28" s="898" t="s">
        <v>1173</v>
      </c>
      <c r="C28" s="348" t="s">
        <v>168</v>
      </c>
      <c r="D28" s="906" t="s">
        <v>39</v>
      </c>
      <c r="E28" s="347">
        <v>8</v>
      </c>
      <c r="F28" s="904">
        <v>0</v>
      </c>
    </row>
    <row r="29" spans="1:6" ht="29.25" customHeight="1">
      <c r="A29" s="610" t="s">
        <v>1310</v>
      </c>
      <c r="B29" s="898" t="s">
        <v>1175</v>
      </c>
      <c r="C29" s="346" t="s">
        <v>140</v>
      </c>
      <c r="D29" s="906" t="s">
        <v>40</v>
      </c>
      <c r="E29" s="352">
        <v>11</v>
      </c>
      <c r="F29" s="904">
        <v>0</v>
      </c>
    </row>
    <row r="30" spans="1:6" ht="26.4">
      <c r="A30" s="610" t="s">
        <v>1625</v>
      </c>
      <c r="B30" s="898" t="s">
        <v>1191</v>
      </c>
      <c r="C30" s="346" t="s">
        <v>141</v>
      </c>
      <c r="D30" s="906" t="s">
        <v>172</v>
      </c>
      <c r="E30" s="352"/>
      <c r="F30" s="904">
        <v>0</v>
      </c>
    </row>
    <row r="31" spans="1:6" ht="21">
      <c r="A31" s="610" t="s">
        <v>1626</v>
      </c>
      <c r="B31" s="898" t="s">
        <v>1192</v>
      </c>
      <c r="C31" s="911" t="s">
        <v>173</v>
      </c>
      <c r="D31" s="906" t="s">
        <v>174</v>
      </c>
      <c r="E31" s="347">
        <v>43</v>
      </c>
      <c r="F31" s="901">
        <f>SUM(F32:F37)</f>
        <v>5610</v>
      </c>
    </row>
    <row r="32" spans="1:6" ht="34.799999999999997">
      <c r="A32" s="610" t="s">
        <v>1627</v>
      </c>
      <c r="B32" s="898" t="s">
        <v>1193</v>
      </c>
      <c r="C32" s="902" t="s">
        <v>175</v>
      </c>
      <c r="D32" s="906" t="s">
        <v>41</v>
      </c>
      <c r="E32" s="347">
        <v>43</v>
      </c>
      <c r="F32" s="904">
        <v>353</v>
      </c>
    </row>
    <row r="33" spans="1:6" ht="21.6">
      <c r="A33" s="610" t="s">
        <v>1628</v>
      </c>
      <c r="B33" s="898" t="s">
        <v>1194</v>
      </c>
      <c r="C33" s="902" t="s">
        <v>176</v>
      </c>
      <c r="D33" s="906" t="s">
        <v>42</v>
      </c>
      <c r="E33" s="347">
        <v>43</v>
      </c>
      <c r="F33" s="904">
        <v>0</v>
      </c>
    </row>
    <row r="34" spans="1:6" ht="30" customHeight="1">
      <c r="A34" s="610" t="s">
        <v>1662</v>
      </c>
      <c r="B34" s="898" t="s">
        <v>1195</v>
      </c>
      <c r="C34" s="902" t="s">
        <v>177</v>
      </c>
      <c r="D34" s="906" t="s">
        <v>1827</v>
      </c>
      <c r="E34" s="347">
        <v>43</v>
      </c>
      <c r="F34" s="904">
        <v>0</v>
      </c>
    </row>
    <row r="35" spans="1:6" ht="20.399999999999999">
      <c r="A35" s="610" t="s">
        <v>1663</v>
      </c>
      <c r="B35" s="898" t="s">
        <v>1196</v>
      </c>
      <c r="C35" s="902" t="s">
        <v>178</v>
      </c>
      <c r="D35" s="906" t="s">
        <v>179</v>
      </c>
      <c r="E35" s="347">
        <v>43</v>
      </c>
      <c r="F35" s="904">
        <v>0</v>
      </c>
    </row>
    <row r="36" spans="1:6" ht="39.6">
      <c r="A36" s="610" t="s">
        <v>1664</v>
      </c>
      <c r="B36" s="898" t="s">
        <v>1197</v>
      </c>
      <c r="C36" s="902" t="s">
        <v>180</v>
      </c>
      <c r="D36" s="906" t="s">
        <v>43</v>
      </c>
      <c r="E36" s="347" t="s">
        <v>181</v>
      </c>
      <c r="F36" s="904">
        <v>5257</v>
      </c>
    </row>
    <row r="37" spans="1:6" ht="20.399999999999999">
      <c r="A37" s="610" t="s">
        <v>1665</v>
      </c>
      <c r="B37" s="898" t="s">
        <v>1198</v>
      </c>
      <c r="C37" s="902" t="s">
        <v>182</v>
      </c>
      <c r="D37" s="906" t="s">
        <v>183</v>
      </c>
      <c r="E37" s="347">
        <v>43</v>
      </c>
      <c r="F37" s="904">
        <v>0</v>
      </c>
    </row>
    <row r="38" spans="1:6" ht="21">
      <c r="A38" s="610" t="s">
        <v>1678</v>
      </c>
      <c r="B38" s="898" t="s">
        <v>1199</v>
      </c>
      <c r="C38" s="911" t="s">
        <v>184</v>
      </c>
      <c r="D38" s="906" t="s">
        <v>152</v>
      </c>
      <c r="E38" s="347"/>
      <c r="F38" s="901">
        <f>SUM(F39:F40)</f>
        <v>288</v>
      </c>
    </row>
    <row r="39" spans="1:6" ht="20.399999999999999">
      <c r="A39" s="610" t="s">
        <v>1679</v>
      </c>
      <c r="B39" s="898" t="s">
        <v>1200</v>
      </c>
      <c r="C39" s="902" t="s">
        <v>185</v>
      </c>
      <c r="D39" s="906" t="s">
        <v>154</v>
      </c>
      <c r="E39" s="347"/>
      <c r="F39" s="904">
        <v>288</v>
      </c>
    </row>
    <row r="40" spans="1:6" ht="21.6">
      <c r="A40" s="610" t="s">
        <v>1676</v>
      </c>
      <c r="B40" s="898" t="s">
        <v>1201</v>
      </c>
      <c r="C40" s="924" t="s">
        <v>186</v>
      </c>
      <c r="D40" s="906" t="s">
        <v>187</v>
      </c>
      <c r="E40" s="347"/>
      <c r="F40" s="904">
        <v>0</v>
      </c>
    </row>
    <row r="41" spans="1:6" ht="21.6">
      <c r="A41" s="610" t="s">
        <v>1673</v>
      </c>
      <c r="B41" s="898" t="s">
        <v>1202</v>
      </c>
      <c r="C41" s="907" t="s">
        <v>845</v>
      </c>
      <c r="D41" s="906" t="s">
        <v>44</v>
      </c>
      <c r="E41" s="347"/>
      <c r="F41" s="904">
        <v>0</v>
      </c>
    </row>
    <row r="42" spans="1:6" ht="20.399999999999999">
      <c r="A42" s="610" t="s">
        <v>1674</v>
      </c>
      <c r="B42" s="898" t="s">
        <v>1203</v>
      </c>
      <c r="C42" s="925" t="s">
        <v>188</v>
      </c>
      <c r="D42" s="906" t="s">
        <v>45</v>
      </c>
      <c r="E42" s="350"/>
      <c r="F42" s="904">
        <v>37199</v>
      </c>
    </row>
    <row r="43" spans="1:6" ht="26.4">
      <c r="A43" s="610" t="s">
        <v>1675</v>
      </c>
      <c r="B43" s="898" t="s">
        <v>1204</v>
      </c>
      <c r="C43" s="926" t="s">
        <v>189</v>
      </c>
      <c r="D43" s="927" t="s">
        <v>46</v>
      </c>
      <c r="E43" s="350"/>
      <c r="F43" s="904">
        <v>0</v>
      </c>
    </row>
    <row r="44" spans="1:6" ht="21">
      <c r="A44" s="610" t="s">
        <v>1694</v>
      </c>
      <c r="B44" s="898" t="s">
        <v>1205</v>
      </c>
      <c r="C44" s="928" t="s">
        <v>190</v>
      </c>
      <c r="D44" s="914" t="s">
        <v>191</v>
      </c>
      <c r="E44" s="357"/>
      <c r="F44" s="901">
        <f>F16+F17+F18+F19+F20+F22+F23+F24+F26+F27+F28+F29+F30+F32+F33+F34+F35+F36+F37+F39+F40+F41+F42+F43</f>
        <v>3378945</v>
      </c>
    </row>
    <row r="45" spans="1:6">
      <c r="B45" s="929"/>
    </row>
  </sheetData>
  <mergeCells count="4">
    <mergeCell ref="B6:C6"/>
    <mergeCell ref="B8:C8"/>
    <mergeCell ref="B12:B14"/>
    <mergeCell ref="C12:C14"/>
  </mergeCells>
  <printOptions horizontalCentered="1"/>
  <pageMargins left="0.23622047244094491" right="0" top="0.35433070866141736" bottom="0.15748031496062992" header="0" footer="0"/>
  <pageSetup paperSize="9" scale="75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7">
    <pageSetUpPr fitToPage="1"/>
  </sheetPr>
  <dimension ref="A1:Q41"/>
  <sheetViews>
    <sheetView showGridLines="0" view="pageBreakPreview" topLeftCell="A15" zoomScale="70" zoomScaleNormal="100" zoomScaleSheetLayoutView="70" workbookViewId="0">
      <selection activeCell="N35" activeCellId="5" sqref="E17:M35 O30:O35 O23:O28 O19:O21 O17 N35"/>
    </sheetView>
  </sheetViews>
  <sheetFormatPr defaultColWidth="9.109375" defaultRowHeight="13.2"/>
  <cols>
    <col min="1" max="1" width="2.6640625" style="307" customWidth="1"/>
    <col min="2" max="2" width="12.33203125" style="6" customWidth="1"/>
    <col min="3" max="3" width="33.88671875" style="6" customWidth="1"/>
    <col min="4" max="4" width="24" style="7" customWidth="1"/>
    <col min="5" max="15" width="19.6640625" style="6" customWidth="1"/>
    <col min="16" max="16" width="3" style="6" customWidth="1"/>
    <col min="17" max="16384" width="9.109375" style="6"/>
  </cols>
  <sheetData>
    <row r="1" spans="1:15" s="659" customFormat="1">
      <c r="A1" s="307" t="s">
        <v>781</v>
      </c>
      <c r="B1" s="653" t="s">
        <v>1544</v>
      </c>
      <c r="C1" s="654"/>
      <c r="D1" s="654"/>
    </row>
    <row r="2" spans="1:15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15" ht="23.4">
      <c r="B3" s="277" t="s">
        <v>112</v>
      </c>
      <c r="C3" s="672" t="str">
        <f>Index!C3</f>
        <v>30.09.2022</v>
      </c>
      <c r="D3" s="673"/>
    </row>
    <row r="4" spans="1:15" ht="23.4">
      <c r="B4" s="277" t="s">
        <v>113</v>
      </c>
      <c r="C4" s="674" t="s">
        <v>1783</v>
      </c>
      <c r="D4"/>
    </row>
    <row r="5" spans="1:15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15" ht="32.25" customHeight="1">
      <c r="B6" s="1759" t="s">
        <v>866</v>
      </c>
      <c r="C6" s="1639"/>
      <c r="D6" s="1639"/>
      <c r="E6" s="1639"/>
    </row>
    <row r="7" spans="1:15" s="615" customFormat="1" ht="10.199999999999999">
      <c r="A7" s="307">
        <v>5</v>
      </c>
      <c r="C7" s="621"/>
      <c r="D7" s="622"/>
      <c r="E7" s="615" t="s">
        <v>1545</v>
      </c>
      <c r="F7" s="615" t="s">
        <v>1546</v>
      </c>
      <c r="G7" s="615" t="s">
        <v>1547</v>
      </c>
      <c r="H7" s="615" t="s">
        <v>1548</v>
      </c>
      <c r="I7" s="615" t="s">
        <v>1549</v>
      </c>
      <c r="J7" s="615" t="s">
        <v>1550</v>
      </c>
      <c r="K7" s="615" t="s">
        <v>1551</v>
      </c>
      <c r="L7" s="615" t="s">
        <v>1552</v>
      </c>
      <c r="M7" s="615" t="s">
        <v>1553</v>
      </c>
      <c r="N7" s="615" t="s">
        <v>1565</v>
      </c>
      <c r="O7" s="615" t="s">
        <v>1566</v>
      </c>
    </row>
    <row r="8" spans="1:15">
      <c r="C8" s="314"/>
      <c r="D8" s="73"/>
    </row>
    <row r="9" spans="1:15">
      <c r="C9" s="314"/>
      <c r="D9" s="73"/>
    </row>
    <row r="10" spans="1:15">
      <c r="C10" s="314"/>
      <c r="D10" s="73"/>
    </row>
    <row r="11" spans="1:15">
      <c r="C11" s="314"/>
      <c r="D11" s="73"/>
    </row>
    <row r="12" spans="1:15" ht="29.25" customHeight="1">
      <c r="B12" s="13"/>
      <c r="C12" s="1650"/>
      <c r="D12" s="1634" t="s">
        <v>502</v>
      </c>
      <c r="E12" s="1644" t="s">
        <v>867</v>
      </c>
      <c r="F12" s="1645"/>
      <c r="G12" s="1645"/>
      <c r="H12" s="1645"/>
      <c r="I12" s="1645"/>
      <c r="J12" s="1646"/>
      <c r="K12" s="1644" t="s">
        <v>868</v>
      </c>
      <c r="L12" s="1645"/>
      <c r="M12" s="1646"/>
      <c r="N12" s="1637" t="s">
        <v>869</v>
      </c>
      <c r="O12" s="1637" t="s">
        <v>1751</v>
      </c>
    </row>
    <row r="13" spans="1:15">
      <c r="B13" s="14"/>
      <c r="C13" s="1770"/>
      <c r="D13" s="1635"/>
      <c r="E13" s="1644" t="s">
        <v>642</v>
      </c>
      <c r="F13" s="1645"/>
      <c r="G13" s="1646"/>
      <c r="H13" s="1644" t="s">
        <v>1770</v>
      </c>
      <c r="I13" s="1645"/>
      <c r="J13" s="1646"/>
      <c r="K13" s="1637" t="s">
        <v>643</v>
      </c>
      <c r="L13" s="1637" t="s">
        <v>870</v>
      </c>
      <c r="M13" s="1650" t="s">
        <v>644</v>
      </c>
      <c r="N13" s="1647"/>
      <c r="O13" s="1647"/>
    </row>
    <row r="14" spans="1:15" ht="91.95" customHeight="1">
      <c r="B14" s="14"/>
      <c r="C14" s="1771"/>
      <c r="D14" s="1635"/>
      <c r="E14" s="51" t="s">
        <v>122</v>
      </c>
      <c r="F14" s="450" t="s">
        <v>645</v>
      </c>
      <c r="G14" s="450" t="s">
        <v>646</v>
      </c>
      <c r="H14" s="451" t="s">
        <v>122</v>
      </c>
      <c r="I14" s="450" t="s">
        <v>645</v>
      </c>
      <c r="J14" s="450" t="s">
        <v>646</v>
      </c>
      <c r="K14" s="1638"/>
      <c r="L14" s="1638"/>
      <c r="M14" s="1651"/>
      <c r="N14" s="1638"/>
      <c r="O14" s="1638"/>
    </row>
    <row r="15" spans="1:15" ht="79.2">
      <c r="B15" s="14"/>
      <c r="C15" s="327"/>
      <c r="D15" s="1635"/>
      <c r="E15" s="44" t="s">
        <v>647</v>
      </c>
      <c r="F15" s="44" t="s">
        <v>648</v>
      </c>
      <c r="G15" s="44" t="s">
        <v>649</v>
      </c>
      <c r="H15" s="44" t="s">
        <v>650</v>
      </c>
      <c r="I15" s="44" t="s">
        <v>650</v>
      </c>
      <c r="J15" s="44" t="s">
        <v>651</v>
      </c>
      <c r="K15" s="452"/>
      <c r="L15" s="44" t="s">
        <v>652</v>
      </c>
      <c r="M15" s="44" t="s">
        <v>653</v>
      </c>
      <c r="N15" s="452"/>
      <c r="O15" s="44" t="s">
        <v>654</v>
      </c>
    </row>
    <row r="16" spans="1:15">
      <c r="B16" s="15"/>
      <c r="C16" s="74"/>
      <c r="D16" s="1636"/>
      <c r="E16" s="453" t="s">
        <v>1111</v>
      </c>
      <c r="F16" s="453" t="s">
        <v>1112</v>
      </c>
      <c r="G16" s="454" t="s">
        <v>1113</v>
      </c>
      <c r="H16" s="455" t="s">
        <v>1114</v>
      </c>
      <c r="I16" s="453" t="s">
        <v>1115</v>
      </c>
      <c r="J16" s="453" t="s">
        <v>1120</v>
      </c>
      <c r="K16" s="454" t="s">
        <v>1122</v>
      </c>
      <c r="L16" s="455" t="s">
        <v>1124</v>
      </c>
      <c r="M16" s="455" t="s">
        <v>1164</v>
      </c>
      <c r="N16" s="455" t="s">
        <v>1166</v>
      </c>
      <c r="O16" s="455" t="s">
        <v>1168</v>
      </c>
    </row>
    <row r="17" spans="1:17" s="45" customFormat="1" ht="52.8">
      <c r="A17" s="649" t="s">
        <v>1288</v>
      </c>
      <c r="B17" s="453" t="s">
        <v>1111</v>
      </c>
      <c r="C17" s="456" t="s">
        <v>128</v>
      </c>
      <c r="D17" s="399" t="s">
        <v>846</v>
      </c>
      <c r="E17" s="685">
        <f>SUM(E18:E20)</f>
        <v>0</v>
      </c>
      <c r="F17" s="685">
        <f t="shared" ref="F17:G17" si="0">SUM(F18:F20)</f>
        <v>0</v>
      </c>
      <c r="G17" s="685">
        <f t="shared" si="0"/>
        <v>0</v>
      </c>
      <c r="H17" s="685">
        <f>SUM(H18:H20)</f>
        <v>0</v>
      </c>
      <c r="I17" s="686">
        <f t="shared" ref="I17:L17" si="1">SUM(I18:I20)</f>
        <v>0</v>
      </c>
      <c r="J17" s="685">
        <f t="shared" si="1"/>
        <v>0</v>
      </c>
      <c r="K17" s="685">
        <f t="shared" si="1"/>
        <v>0</v>
      </c>
      <c r="L17" s="685">
        <f t="shared" si="1"/>
        <v>0</v>
      </c>
      <c r="M17" s="685">
        <f>SUM(M18:M20)</f>
        <v>0</v>
      </c>
      <c r="N17" s="687"/>
      <c r="O17" s="686">
        <f>SUM(O19:O20)</f>
        <v>0</v>
      </c>
    </row>
    <row r="18" spans="1:17" ht="28.5" customHeight="1">
      <c r="A18" s="307" t="s">
        <v>1289</v>
      </c>
      <c r="B18" s="453" t="s">
        <v>1112</v>
      </c>
      <c r="C18" s="348" t="s">
        <v>131</v>
      </c>
      <c r="D18" s="343" t="s">
        <v>132</v>
      </c>
      <c r="E18" s="688"/>
      <c r="F18" s="688"/>
      <c r="G18" s="688"/>
      <c r="H18" s="688"/>
      <c r="I18" s="689"/>
      <c r="J18" s="688"/>
      <c r="K18" s="688"/>
      <c r="L18" s="688"/>
      <c r="M18" s="688"/>
      <c r="N18" s="690"/>
      <c r="O18" s="691"/>
    </row>
    <row r="19" spans="1:17" ht="28.5" customHeight="1">
      <c r="A19" s="307" t="s">
        <v>1290</v>
      </c>
      <c r="B19" s="453" t="s">
        <v>1113</v>
      </c>
      <c r="C19" s="348" t="s">
        <v>133</v>
      </c>
      <c r="D19" s="343" t="s">
        <v>634</v>
      </c>
      <c r="E19" s="688"/>
      <c r="F19" s="688"/>
      <c r="G19" s="688"/>
      <c r="H19" s="688"/>
      <c r="I19" s="689"/>
      <c r="J19" s="688"/>
      <c r="K19" s="688"/>
      <c r="L19" s="688"/>
      <c r="M19" s="688"/>
      <c r="N19" s="690"/>
      <c r="O19" s="689"/>
    </row>
    <row r="20" spans="1:17" s="45" customFormat="1" ht="28.5" customHeight="1">
      <c r="A20" s="649" t="s">
        <v>1291</v>
      </c>
      <c r="B20" s="453" t="s">
        <v>1114</v>
      </c>
      <c r="C20" s="348" t="s">
        <v>134</v>
      </c>
      <c r="D20" s="343" t="s">
        <v>635</v>
      </c>
      <c r="E20" s="684"/>
      <c r="F20" s="684"/>
      <c r="G20" s="684"/>
      <c r="H20" s="684"/>
      <c r="I20" s="692"/>
      <c r="J20" s="684"/>
      <c r="K20" s="684"/>
      <c r="L20" s="684"/>
      <c r="M20" s="684"/>
      <c r="N20" s="693"/>
      <c r="O20" s="692"/>
    </row>
    <row r="21" spans="1:17" s="45" customFormat="1" ht="52.8">
      <c r="A21" s="649" t="s">
        <v>1605</v>
      </c>
      <c r="B21" s="453" t="s">
        <v>1496</v>
      </c>
      <c r="C21" s="374" t="s">
        <v>17</v>
      </c>
      <c r="D21" s="343" t="s">
        <v>655</v>
      </c>
      <c r="E21" s="684">
        <f>SUM(E22:E24)</f>
        <v>0</v>
      </c>
      <c r="F21" s="684">
        <f t="shared" ref="F21:M21" si="2">SUM(F22:F24)</f>
        <v>0</v>
      </c>
      <c r="G21" s="684">
        <f t="shared" si="2"/>
        <v>0</v>
      </c>
      <c r="H21" s="684">
        <f t="shared" si="2"/>
        <v>0</v>
      </c>
      <c r="I21" s="684">
        <f t="shared" si="2"/>
        <v>0</v>
      </c>
      <c r="J21" s="684">
        <f t="shared" si="2"/>
        <v>0</v>
      </c>
      <c r="K21" s="684">
        <f t="shared" si="2"/>
        <v>0</v>
      </c>
      <c r="L21" s="684">
        <f t="shared" si="2"/>
        <v>0</v>
      </c>
      <c r="M21" s="684">
        <f t="shared" si="2"/>
        <v>0</v>
      </c>
      <c r="N21" s="693"/>
      <c r="O21" s="684">
        <f>SUM(O22:O24)</f>
        <v>0</v>
      </c>
    </row>
    <row r="22" spans="1:17" s="45" customFormat="1" ht="29.25" customHeight="1">
      <c r="A22" s="649" t="s">
        <v>1606</v>
      </c>
      <c r="B22" s="453" t="s">
        <v>1497</v>
      </c>
      <c r="C22" s="342" t="s">
        <v>636</v>
      </c>
      <c r="D22" s="343" t="s">
        <v>132</v>
      </c>
      <c r="E22" s="684"/>
      <c r="F22" s="684"/>
      <c r="G22" s="684"/>
      <c r="H22" s="684"/>
      <c r="I22" s="684"/>
      <c r="J22" s="684"/>
      <c r="K22" s="684"/>
      <c r="L22" s="684"/>
      <c r="M22" s="684"/>
      <c r="N22" s="693"/>
      <c r="O22" s="694"/>
    </row>
    <row r="23" spans="1:17" s="45" customFormat="1" ht="29.25" customHeight="1">
      <c r="A23" s="649" t="s">
        <v>1607</v>
      </c>
      <c r="B23" s="453" t="s">
        <v>1498</v>
      </c>
      <c r="C23" s="342" t="s">
        <v>133</v>
      </c>
      <c r="D23" s="343" t="s">
        <v>634</v>
      </c>
      <c r="E23" s="684"/>
      <c r="F23" s="684"/>
      <c r="G23" s="684"/>
      <c r="H23" s="684"/>
      <c r="I23" s="684"/>
      <c r="J23" s="684"/>
      <c r="K23" s="684"/>
      <c r="L23" s="684"/>
      <c r="M23" s="684"/>
      <c r="N23" s="693"/>
      <c r="O23" s="684"/>
    </row>
    <row r="24" spans="1:17" s="45" customFormat="1" ht="29.25" customHeight="1">
      <c r="A24" s="649" t="s">
        <v>1608</v>
      </c>
      <c r="B24" s="453" t="s">
        <v>1499</v>
      </c>
      <c r="C24" s="342" t="s">
        <v>134</v>
      </c>
      <c r="D24" s="343" t="s">
        <v>635</v>
      </c>
      <c r="E24" s="684"/>
      <c r="F24" s="684"/>
      <c r="G24" s="684"/>
      <c r="H24" s="684"/>
      <c r="I24" s="684"/>
      <c r="J24" s="684"/>
      <c r="K24" s="684"/>
      <c r="L24" s="684"/>
      <c r="M24" s="684"/>
      <c r="N24" s="693"/>
      <c r="O24" s="684"/>
    </row>
    <row r="25" spans="1:17" s="45" customFormat="1" ht="39.6">
      <c r="A25" s="649" t="s">
        <v>1292</v>
      </c>
      <c r="B25" s="453" t="s">
        <v>1115</v>
      </c>
      <c r="C25" s="346" t="s">
        <v>136</v>
      </c>
      <c r="D25" s="343" t="s">
        <v>137</v>
      </c>
      <c r="E25" s="695">
        <f>SUM(E26:E27)</f>
        <v>0</v>
      </c>
      <c r="F25" s="695">
        <f t="shared" ref="F25:M25" si="3">SUM(F26:F27)</f>
        <v>0</v>
      </c>
      <c r="G25" s="695">
        <f t="shared" si="3"/>
        <v>0</v>
      </c>
      <c r="H25" s="695">
        <f t="shared" si="3"/>
        <v>0</v>
      </c>
      <c r="I25" s="695">
        <f t="shared" si="3"/>
        <v>0</v>
      </c>
      <c r="J25" s="695">
        <f t="shared" si="3"/>
        <v>0</v>
      </c>
      <c r="K25" s="695">
        <f t="shared" si="3"/>
        <v>0</v>
      </c>
      <c r="L25" s="695">
        <f t="shared" si="3"/>
        <v>0</v>
      </c>
      <c r="M25" s="695">
        <f t="shared" si="3"/>
        <v>0</v>
      </c>
      <c r="N25" s="690"/>
      <c r="O25" s="683">
        <f>SUM(O26:O27)</f>
        <v>0</v>
      </c>
    </row>
    <row r="26" spans="1:17" ht="26.4">
      <c r="A26" s="307" t="s">
        <v>1294</v>
      </c>
      <c r="B26" s="453" t="s">
        <v>1122</v>
      </c>
      <c r="C26" s="348" t="s">
        <v>133</v>
      </c>
      <c r="D26" s="343" t="s">
        <v>634</v>
      </c>
      <c r="E26" s="695"/>
      <c r="F26" s="695"/>
      <c r="G26" s="695"/>
      <c r="H26" s="695"/>
      <c r="I26" s="695"/>
      <c r="J26" s="695"/>
      <c r="K26" s="695"/>
      <c r="L26" s="695"/>
      <c r="M26" s="695"/>
      <c r="N26" s="690"/>
      <c r="O26" s="695"/>
    </row>
    <row r="27" spans="1:17" ht="26.4">
      <c r="A27" s="307" t="s">
        <v>1295</v>
      </c>
      <c r="B27" s="453" t="s">
        <v>1124</v>
      </c>
      <c r="C27" s="348" t="s">
        <v>134</v>
      </c>
      <c r="D27" s="343" t="s">
        <v>635</v>
      </c>
      <c r="E27" s="683"/>
      <c r="F27" s="683"/>
      <c r="G27" s="683"/>
      <c r="H27" s="683"/>
      <c r="I27" s="683"/>
      <c r="J27" s="683"/>
      <c r="K27" s="683"/>
      <c r="L27" s="683"/>
      <c r="M27" s="683"/>
      <c r="N27" s="693"/>
      <c r="O27" s="695"/>
    </row>
    <row r="28" spans="1:17" s="45" customFormat="1" ht="39.6">
      <c r="A28" s="649" t="s">
        <v>1609</v>
      </c>
      <c r="B28" s="453" t="s">
        <v>1500</v>
      </c>
      <c r="C28" s="349" t="s">
        <v>15</v>
      </c>
      <c r="D28" s="343" t="s">
        <v>138</v>
      </c>
      <c r="E28" s="684">
        <f>SUM(E29:E31)</f>
        <v>0</v>
      </c>
      <c r="F28" s="684">
        <f t="shared" ref="F28:G28" si="4">SUM(F29:F31)</f>
        <v>0</v>
      </c>
      <c r="G28" s="684">
        <f t="shared" si="4"/>
        <v>0</v>
      </c>
      <c r="H28" s="684">
        <f>SUM(H29:H31)</f>
        <v>0</v>
      </c>
      <c r="I28" s="684">
        <f t="shared" ref="I28:L28" si="5">SUM(I29:I31)</f>
        <v>0</v>
      </c>
      <c r="J28" s="684">
        <f t="shared" si="5"/>
        <v>0</v>
      </c>
      <c r="K28" s="684">
        <f t="shared" si="5"/>
        <v>0</v>
      </c>
      <c r="L28" s="684">
        <f t="shared" si="5"/>
        <v>0</v>
      </c>
      <c r="M28" s="684">
        <f>SUM(M29:M31)</f>
        <v>0</v>
      </c>
      <c r="N28" s="693"/>
      <c r="O28" s="684">
        <f>SUM(O29:O31)</f>
        <v>0</v>
      </c>
    </row>
    <row r="29" spans="1:17" s="45" customFormat="1">
      <c r="A29" s="649" t="s">
        <v>1610</v>
      </c>
      <c r="B29" s="453" t="s">
        <v>1501</v>
      </c>
      <c r="C29" s="342" t="s">
        <v>131</v>
      </c>
      <c r="D29" s="343" t="s">
        <v>132</v>
      </c>
      <c r="E29" s="684"/>
      <c r="F29" s="684"/>
      <c r="G29" s="684"/>
      <c r="H29" s="684"/>
      <c r="I29" s="684"/>
      <c r="J29" s="684"/>
      <c r="K29" s="684"/>
      <c r="L29" s="684"/>
      <c r="M29" s="684"/>
      <c r="N29" s="693"/>
      <c r="O29" s="694"/>
    </row>
    <row r="30" spans="1:17" s="45" customFormat="1" ht="26.4">
      <c r="A30" s="649" t="s">
        <v>1611</v>
      </c>
      <c r="B30" s="453" t="s">
        <v>1502</v>
      </c>
      <c r="C30" s="342" t="s">
        <v>133</v>
      </c>
      <c r="D30" s="343" t="s">
        <v>634</v>
      </c>
      <c r="E30" s="684"/>
      <c r="F30" s="684"/>
      <c r="G30" s="684"/>
      <c r="H30" s="684"/>
      <c r="I30" s="684"/>
      <c r="J30" s="684"/>
      <c r="K30" s="684"/>
      <c r="L30" s="684"/>
      <c r="M30" s="684"/>
      <c r="N30" s="693"/>
      <c r="O30" s="684"/>
    </row>
    <row r="31" spans="1:17" s="45" customFormat="1" ht="26.4">
      <c r="A31" s="649" t="s">
        <v>1612</v>
      </c>
      <c r="B31" s="453" t="s">
        <v>1503</v>
      </c>
      <c r="C31" s="342" t="s">
        <v>134</v>
      </c>
      <c r="D31" s="343" t="s">
        <v>635</v>
      </c>
      <c r="E31" s="684"/>
      <c r="F31" s="684"/>
      <c r="G31" s="684"/>
      <c r="H31" s="684"/>
      <c r="I31" s="684"/>
      <c r="J31" s="684"/>
      <c r="K31" s="684"/>
      <c r="L31" s="684"/>
      <c r="M31" s="684"/>
      <c r="N31" s="693"/>
      <c r="O31" s="684"/>
    </row>
    <row r="32" spans="1:17" s="45" customFormat="1" ht="26.4">
      <c r="A32" s="649" t="s">
        <v>1653</v>
      </c>
      <c r="B32" s="453" t="s">
        <v>1504</v>
      </c>
      <c r="C32" s="349" t="s">
        <v>18</v>
      </c>
      <c r="D32" s="343" t="s">
        <v>656</v>
      </c>
      <c r="E32" s="684">
        <f>E33+E34</f>
        <v>0</v>
      </c>
      <c r="F32" s="684">
        <f t="shared" ref="F32:M32" si="6">F33+F34</f>
        <v>0</v>
      </c>
      <c r="G32" s="684">
        <f t="shared" si="6"/>
        <v>0</v>
      </c>
      <c r="H32" s="684">
        <f t="shared" si="6"/>
        <v>0</v>
      </c>
      <c r="I32" s="684">
        <f t="shared" si="6"/>
        <v>0</v>
      </c>
      <c r="J32" s="684">
        <f t="shared" si="6"/>
        <v>0</v>
      </c>
      <c r="K32" s="684">
        <f t="shared" si="6"/>
        <v>0</v>
      </c>
      <c r="L32" s="684">
        <f t="shared" si="6"/>
        <v>0</v>
      </c>
      <c r="M32" s="684">
        <f t="shared" si="6"/>
        <v>0</v>
      </c>
      <c r="N32" s="694"/>
      <c r="O32" s="684">
        <f>O33+O34</f>
        <v>0</v>
      </c>
      <c r="P32" s="75"/>
      <c r="Q32" s="6"/>
    </row>
    <row r="33" spans="1:17" s="45" customFormat="1" ht="26.4">
      <c r="A33" s="649" t="s">
        <v>1654</v>
      </c>
      <c r="B33" s="453" t="s">
        <v>1505</v>
      </c>
      <c r="C33" s="342" t="s">
        <v>133</v>
      </c>
      <c r="D33" s="343" t="s">
        <v>634</v>
      </c>
      <c r="E33" s="688"/>
      <c r="F33" s="688"/>
      <c r="G33" s="688"/>
      <c r="H33" s="688"/>
      <c r="I33" s="688"/>
      <c r="J33" s="688"/>
      <c r="K33" s="688"/>
      <c r="L33" s="688"/>
      <c r="M33" s="688"/>
      <c r="N33" s="691"/>
      <c r="O33" s="688"/>
      <c r="P33" s="75"/>
      <c r="Q33" s="6"/>
    </row>
    <row r="34" spans="1:17" s="45" customFormat="1" ht="26.4">
      <c r="A34" s="649" t="s">
        <v>1655</v>
      </c>
      <c r="B34" s="453" t="s">
        <v>1506</v>
      </c>
      <c r="C34" s="342" t="s">
        <v>134</v>
      </c>
      <c r="D34" s="343" t="s">
        <v>635</v>
      </c>
      <c r="E34" s="688"/>
      <c r="F34" s="688"/>
      <c r="G34" s="688"/>
      <c r="H34" s="688"/>
      <c r="I34" s="688"/>
      <c r="J34" s="688"/>
      <c r="K34" s="688"/>
      <c r="L34" s="688"/>
      <c r="M34" s="688"/>
      <c r="N34" s="691"/>
      <c r="O34" s="688"/>
      <c r="P34" s="75"/>
      <c r="Q34" s="6"/>
    </row>
    <row r="35" spans="1:17" s="45" customFormat="1" ht="16.5" customHeight="1">
      <c r="A35" s="649" t="s">
        <v>1628</v>
      </c>
      <c r="B35" s="453" t="s">
        <v>1194</v>
      </c>
      <c r="C35" s="457" t="s">
        <v>623</v>
      </c>
      <c r="D35" s="458"/>
      <c r="E35" s="696">
        <f>E17+E21+E25+E28+E32</f>
        <v>0</v>
      </c>
      <c r="F35" s="696">
        <f t="shared" ref="F35:G35" si="7">F17+F21+F25+F28+F32</f>
        <v>0</v>
      </c>
      <c r="G35" s="696">
        <f t="shared" si="7"/>
        <v>0</v>
      </c>
      <c r="H35" s="696">
        <f>H17+H21+H25+H28+H32</f>
        <v>0</v>
      </c>
      <c r="I35" s="697">
        <f t="shared" ref="I35:J35" si="8">I17+I21+I25+I28+I32</f>
        <v>0</v>
      </c>
      <c r="J35" s="696">
        <f t="shared" si="8"/>
        <v>0</v>
      </c>
      <c r="K35" s="696">
        <f t="shared" ref="K35:L35" si="9">K17+K21+K28+K32</f>
        <v>0</v>
      </c>
      <c r="L35" s="696">
        <f t="shared" si="9"/>
        <v>0</v>
      </c>
      <c r="M35" s="696">
        <f>M17+M22+M25+M28+M32</f>
        <v>0</v>
      </c>
      <c r="N35" s="696"/>
      <c r="O35" s="697">
        <f>O17+O21+O25+O28+O32</f>
        <v>0</v>
      </c>
      <c r="P35" s="75"/>
      <c r="Q35" s="6"/>
    </row>
    <row r="36" spans="1:17" s="45" customFormat="1">
      <c r="A36" s="649"/>
      <c r="B36" s="6"/>
      <c r="C36" s="6"/>
      <c r="D36" s="76"/>
      <c r="E36" s="75"/>
      <c r="F36" s="75"/>
      <c r="G36" s="75"/>
      <c r="H36" s="75"/>
      <c r="I36" s="6"/>
      <c r="J36" s="75"/>
      <c r="K36" s="75"/>
      <c r="L36" s="75"/>
      <c r="M36" s="75"/>
      <c r="N36" s="75"/>
      <c r="O36" s="6"/>
      <c r="P36" s="75"/>
      <c r="Q36" s="6"/>
    </row>
    <row r="37" spans="1:17">
      <c r="D37" s="6"/>
    </row>
    <row r="38" spans="1:17">
      <c r="D38" s="1"/>
      <c r="E38" s="1"/>
    </row>
    <row r="39" spans="1:17">
      <c r="D39" s="1"/>
      <c r="E39" s="1"/>
    </row>
    <row r="40" spans="1:17">
      <c r="D40" s="1"/>
      <c r="E40" s="1"/>
    </row>
    <row r="41" spans="1:17">
      <c r="D41" s="1"/>
      <c r="E41" s="1"/>
    </row>
  </sheetData>
  <mergeCells count="12">
    <mergeCell ref="B6:E6"/>
    <mergeCell ref="N12:N14"/>
    <mergeCell ref="O12:O14"/>
    <mergeCell ref="C12:C14"/>
    <mergeCell ref="E12:J12"/>
    <mergeCell ref="K12:M12"/>
    <mergeCell ref="E13:G13"/>
    <mergeCell ref="H13:J13"/>
    <mergeCell ref="K13:K14"/>
    <mergeCell ref="L13:L14"/>
    <mergeCell ref="M13:M14"/>
    <mergeCell ref="D12:D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8">
    <pageSetUpPr fitToPage="1"/>
  </sheetPr>
  <dimension ref="A1:F47"/>
  <sheetViews>
    <sheetView showGridLines="0" view="pageBreakPreview" topLeftCell="A28" zoomScale="80" zoomScaleNormal="100" zoomScaleSheetLayoutView="80" workbookViewId="0">
      <selection activeCell="E48" sqref="E48"/>
    </sheetView>
  </sheetViews>
  <sheetFormatPr defaultColWidth="9.109375" defaultRowHeight="13.2"/>
  <cols>
    <col min="1" max="1" width="2.6640625" style="618" customWidth="1"/>
    <col min="2" max="2" width="12.33203125" style="9" customWidth="1"/>
    <col min="3" max="3" width="64.44140625" style="9" customWidth="1"/>
    <col min="4" max="4" width="12.44140625" style="1495" customWidth="1"/>
    <col min="5" max="6" width="18" style="9" customWidth="1"/>
    <col min="7" max="7" width="14.44140625" style="9" customWidth="1"/>
    <col min="8" max="8" width="12.88671875" style="9" customWidth="1"/>
    <col min="9" max="9" width="2.33203125" style="9" customWidth="1"/>
    <col min="10" max="16384" width="9.109375" style="9"/>
  </cols>
  <sheetData>
    <row r="1" spans="1:6" s="661" customFormat="1">
      <c r="A1" s="618" t="s">
        <v>1270</v>
      </c>
      <c r="B1" s="653" t="s">
        <v>1544</v>
      </c>
      <c r="C1" s="654"/>
      <c r="D1" s="881"/>
    </row>
    <row r="2" spans="1:6"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6" ht="25.2">
      <c r="B3" s="277" t="s">
        <v>112</v>
      </c>
      <c r="C3" s="1309" t="str">
        <f>Index!C3</f>
        <v>30.09.2022</v>
      </c>
      <c r="D3" s="885"/>
    </row>
    <row r="4" spans="1:6" ht="23.4">
      <c r="B4" s="277" t="s">
        <v>113</v>
      </c>
      <c r="C4" s="674" t="s">
        <v>1783</v>
      </c>
      <c r="D4" s="896"/>
    </row>
    <row r="5" spans="1:6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6" ht="32.25" customHeight="1">
      <c r="B6" s="1774" t="s">
        <v>9</v>
      </c>
      <c r="C6" s="1639"/>
    </row>
    <row r="7" spans="1:6" s="620" customFormat="1" ht="10.199999999999999">
      <c r="A7" s="618">
        <v>5</v>
      </c>
      <c r="B7" s="619"/>
      <c r="D7" s="1496"/>
      <c r="E7" s="620" t="s">
        <v>1545</v>
      </c>
      <c r="F7" s="620" t="s">
        <v>1546</v>
      </c>
    </row>
    <row r="8" spans="1:6" ht="15.6">
      <c r="B8" s="1775" t="s">
        <v>657</v>
      </c>
      <c r="C8" s="1776"/>
      <c r="D8" s="1776"/>
      <c r="E8" s="68"/>
      <c r="F8" s="68"/>
    </row>
    <row r="9" spans="1:6">
      <c r="B9" s="68"/>
      <c r="C9" s="1"/>
      <c r="D9" s="896"/>
      <c r="E9" s="68"/>
      <c r="F9" s="68"/>
    </row>
    <row r="10" spans="1:6">
      <c r="B10" s="68"/>
      <c r="C10" s="1"/>
      <c r="D10" s="896"/>
      <c r="E10" s="68"/>
      <c r="F10" s="68"/>
    </row>
    <row r="11" spans="1:6">
      <c r="B11" s="68"/>
      <c r="C11" s="1"/>
      <c r="D11" s="896"/>
      <c r="E11" s="68"/>
      <c r="F11" s="68"/>
    </row>
    <row r="12" spans="1:6">
      <c r="B12" s="10"/>
      <c r="C12" s="69"/>
      <c r="D12" s="1690" t="s">
        <v>502</v>
      </c>
      <c r="E12" s="1772" t="s">
        <v>241</v>
      </c>
      <c r="F12" s="1773"/>
    </row>
    <row r="13" spans="1:6">
      <c r="B13" s="11"/>
      <c r="C13" s="70"/>
      <c r="D13" s="1691"/>
      <c r="E13" s="444" t="s">
        <v>658</v>
      </c>
      <c r="F13" s="444" t="s">
        <v>659</v>
      </c>
    </row>
    <row r="14" spans="1:6" ht="52.8">
      <c r="B14" s="11"/>
      <c r="C14" s="71"/>
      <c r="D14" s="1691"/>
      <c r="E14" s="445" t="s">
        <v>660</v>
      </c>
      <c r="F14" s="445" t="s">
        <v>661</v>
      </c>
    </row>
    <row r="15" spans="1:6">
      <c r="B15" s="12"/>
      <c r="C15" s="72"/>
      <c r="D15" s="1692"/>
      <c r="E15" s="446" t="s">
        <v>1111</v>
      </c>
      <c r="F15" s="446" t="s">
        <v>1112</v>
      </c>
    </row>
    <row r="16" spans="1:6" ht="35.4" customHeight="1">
      <c r="A16" s="618" t="s">
        <v>1288</v>
      </c>
      <c r="B16" s="1515" t="s">
        <v>1111</v>
      </c>
      <c r="C16" s="447" t="s">
        <v>662</v>
      </c>
      <c r="D16" s="1497" t="s">
        <v>663</v>
      </c>
      <c r="E16" s="1505"/>
      <c r="F16" s="1505"/>
    </row>
    <row r="17" spans="1:6" ht="22.8">
      <c r="A17" s="618" t="s">
        <v>1604</v>
      </c>
      <c r="B17" s="1515" t="s">
        <v>1456</v>
      </c>
      <c r="C17" s="448" t="s">
        <v>664</v>
      </c>
      <c r="D17" s="1498" t="s">
        <v>665</v>
      </c>
      <c r="E17" s="1506">
        <v>0</v>
      </c>
      <c r="F17" s="1506">
        <v>0</v>
      </c>
    </row>
    <row r="18" spans="1:6" ht="25.95" customHeight="1">
      <c r="A18" s="618" t="s">
        <v>1289</v>
      </c>
      <c r="B18" s="1515" t="s">
        <v>1112</v>
      </c>
      <c r="C18" s="1516" t="s">
        <v>133</v>
      </c>
      <c r="D18" s="1498" t="s">
        <v>2</v>
      </c>
      <c r="E18" s="1507">
        <f>SUM(E19:E23)</f>
        <v>8844</v>
      </c>
      <c r="F18" s="1507">
        <f>SUM(F19:F23)</f>
        <v>0</v>
      </c>
    </row>
    <row r="19" spans="1:6" ht="22.8">
      <c r="A19" s="618" t="s">
        <v>1290</v>
      </c>
      <c r="B19" s="1515" t="s">
        <v>1113</v>
      </c>
      <c r="C19" s="1517" t="s">
        <v>358</v>
      </c>
      <c r="D19" s="1499" t="s">
        <v>359</v>
      </c>
      <c r="E19" s="1506">
        <v>0</v>
      </c>
      <c r="F19" s="1506">
        <v>0</v>
      </c>
    </row>
    <row r="20" spans="1:6" ht="22.8">
      <c r="A20" s="618" t="s">
        <v>1291</v>
      </c>
      <c r="B20" s="1515" t="s">
        <v>1114</v>
      </c>
      <c r="C20" s="1517" t="s">
        <v>85</v>
      </c>
      <c r="D20" s="1499" t="s">
        <v>360</v>
      </c>
      <c r="E20" s="1506">
        <v>8604</v>
      </c>
      <c r="F20" s="1506">
        <v>0</v>
      </c>
    </row>
    <row r="21" spans="1:6" ht="22.8">
      <c r="A21" s="618" t="s">
        <v>1292</v>
      </c>
      <c r="B21" s="1515" t="s">
        <v>1115</v>
      </c>
      <c r="C21" s="1517" t="s">
        <v>361</v>
      </c>
      <c r="D21" s="1499" t="s">
        <v>353</v>
      </c>
      <c r="E21" s="1506">
        <v>39</v>
      </c>
      <c r="F21" s="1506">
        <v>0</v>
      </c>
    </row>
    <row r="22" spans="1:6" ht="22.8">
      <c r="A22" s="618" t="s">
        <v>1293</v>
      </c>
      <c r="B22" s="1515" t="s">
        <v>1120</v>
      </c>
      <c r="C22" s="1517" t="s">
        <v>362</v>
      </c>
      <c r="D22" s="1499" t="s">
        <v>355</v>
      </c>
      <c r="E22" s="1506">
        <v>0</v>
      </c>
      <c r="F22" s="1506">
        <v>0</v>
      </c>
    </row>
    <row r="23" spans="1:6" ht="22.8">
      <c r="A23" s="618" t="s">
        <v>1294</v>
      </c>
      <c r="B23" s="1515" t="s">
        <v>1122</v>
      </c>
      <c r="C23" s="1517" t="s">
        <v>363</v>
      </c>
      <c r="D23" s="1499" t="s">
        <v>357</v>
      </c>
      <c r="E23" s="1506">
        <v>201</v>
      </c>
      <c r="F23" s="1506">
        <v>0</v>
      </c>
    </row>
    <row r="24" spans="1:6" ht="22.8">
      <c r="A24" s="618" t="s">
        <v>1295</v>
      </c>
      <c r="B24" s="1515" t="s">
        <v>1124</v>
      </c>
      <c r="C24" s="1518" t="s">
        <v>134</v>
      </c>
      <c r="D24" s="1499" t="s">
        <v>364</v>
      </c>
      <c r="E24" s="1507">
        <f>SUM(E25:E30)</f>
        <v>38863</v>
      </c>
      <c r="F24" s="1507">
        <f>SUM(F25:F30)</f>
        <v>0</v>
      </c>
    </row>
    <row r="25" spans="1:6" ht="22.8">
      <c r="A25" s="618" t="s">
        <v>1304</v>
      </c>
      <c r="B25" s="1515" t="s">
        <v>1164</v>
      </c>
      <c r="C25" s="1517" t="s">
        <v>358</v>
      </c>
      <c r="D25" s="1498" t="s">
        <v>359</v>
      </c>
      <c r="E25" s="1506">
        <v>0</v>
      </c>
      <c r="F25" s="1506">
        <v>0</v>
      </c>
    </row>
    <row r="26" spans="1:6" ht="22.8">
      <c r="A26" s="618" t="s">
        <v>1305</v>
      </c>
      <c r="B26" s="1515" t="s">
        <v>1166</v>
      </c>
      <c r="C26" s="1517" t="s">
        <v>85</v>
      </c>
      <c r="D26" s="1499" t="s">
        <v>360</v>
      </c>
      <c r="E26" s="1506">
        <v>630</v>
      </c>
      <c r="F26" s="1506">
        <v>0</v>
      </c>
    </row>
    <row r="27" spans="1:6" ht="22.8">
      <c r="A27" s="618" t="s">
        <v>1306</v>
      </c>
      <c r="B27" s="1515" t="s">
        <v>1168</v>
      </c>
      <c r="C27" s="1517" t="s">
        <v>361</v>
      </c>
      <c r="D27" s="1499" t="s">
        <v>353</v>
      </c>
      <c r="E27" s="1506">
        <v>1649</v>
      </c>
      <c r="F27" s="1506">
        <v>0</v>
      </c>
    </row>
    <row r="28" spans="1:6" ht="22.8">
      <c r="A28" s="618" t="s">
        <v>1307</v>
      </c>
      <c r="B28" s="1515" t="s">
        <v>1169</v>
      </c>
      <c r="C28" s="1517" t="s">
        <v>362</v>
      </c>
      <c r="D28" s="1499" t="s">
        <v>355</v>
      </c>
      <c r="E28" s="1506">
        <v>387</v>
      </c>
      <c r="F28" s="1506">
        <v>0</v>
      </c>
    </row>
    <row r="29" spans="1:6" ht="22.8">
      <c r="A29" s="618" t="s">
        <v>1308</v>
      </c>
      <c r="B29" s="1515" t="s">
        <v>1171</v>
      </c>
      <c r="C29" s="1517" t="s">
        <v>363</v>
      </c>
      <c r="D29" s="1499" t="s">
        <v>357</v>
      </c>
      <c r="E29" s="1506">
        <v>10704</v>
      </c>
      <c r="F29" s="1506">
        <v>0</v>
      </c>
    </row>
    <row r="30" spans="1:6" ht="22.8">
      <c r="A30" s="618" t="s">
        <v>1309</v>
      </c>
      <c r="B30" s="1515" t="s">
        <v>1173</v>
      </c>
      <c r="C30" s="1517" t="s">
        <v>365</v>
      </c>
      <c r="D30" s="1499" t="s">
        <v>366</v>
      </c>
      <c r="E30" s="1506">
        <v>25493</v>
      </c>
      <c r="F30" s="1506">
        <v>0</v>
      </c>
    </row>
    <row r="31" spans="1:6" ht="30" customHeight="1">
      <c r="A31" s="618" t="s">
        <v>1638</v>
      </c>
      <c r="B31" s="1515" t="s">
        <v>1383</v>
      </c>
      <c r="C31" s="1517" t="s">
        <v>1127</v>
      </c>
      <c r="D31" s="1499" t="s">
        <v>1129</v>
      </c>
      <c r="E31" s="1506">
        <v>15354</v>
      </c>
      <c r="F31" s="1507">
        <v>0</v>
      </c>
    </row>
    <row r="32" spans="1:6" ht="30" customHeight="1">
      <c r="A32" s="618" t="s">
        <v>1639</v>
      </c>
      <c r="B32" s="1515" t="s">
        <v>1384</v>
      </c>
      <c r="C32" s="1517" t="s">
        <v>1128</v>
      </c>
      <c r="D32" s="1499" t="s">
        <v>1130</v>
      </c>
      <c r="E32" s="1506">
        <v>9781</v>
      </c>
      <c r="F32" s="1507">
        <v>0</v>
      </c>
    </row>
    <row r="33" spans="1:6" ht="25.95" customHeight="1">
      <c r="A33" s="618" t="s">
        <v>1310</v>
      </c>
      <c r="B33" s="1515" t="s">
        <v>1175</v>
      </c>
      <c r="C33" s="1519" t="s">
        <v>249</v>
      </c>
      <c r="D33" s="1500" t="s">
        <v>47</v>
      </c>
      <c r="E33" s="1507">
        <v>0</v>
      </c>
      <c r="F33" s="1507">
        <v>2171</v>
      </c>
    </row>
    <row r="34" spans="1:6" ht="26.25" customHeight="1">
      <c r="A34" s="618" t="s">
        <v>1625</v>
      </c>
      <c r="B34" s="1515" t="s">
        <v>1191</v>
      </c>
      <c r="C34" s="1520" t="s">
        <v>166</v>
      </c>
      <c r="D34" s="1499" t="s">
        <v>101</v>
      </c>
      <c r="E34" s="1507">
        <f>SUM(E35:E40)</f>
        <v>0</v>
      </c>
      <c r="F34" s="1507">
        <f>SUM(F35:F40)</f>
        <v>853</v>
      </c>
    </row>
    <row r="35" spans="1:6" ht="22.8">
      <c r="A35" s="618" t="s">
        <v>1626</v>
      </c>
      <c r="B35" s="1515" t="s">
        <v>1192</v>
      </c>
      <c r="C35" s="1521" t="s">
        <v>358</v>
      </c>
      <c r="D35" s="1499" t="s">
        <v>359</v>
      </c>
      <c r="E35" s="1506">
        <v>0</v>
      </c>
      <c r="F35" s="1506">
        <v>0</v>
      </c>
    </row>
    <row r="36" spans="1:6" ht="22.8">
      <c r="A36" s="618" t="s">
        <v>1627</v>
      </c>
      <c r="B36" s="1515" t="s">
        <v>1193</v>
      </c>
      <c r="C36" s="1517" t="s">
        <v>85</v>
      </c>
      <c r="D36" s="1499" t="s">
        <v>360</v>
      </c>
      <c r="E36" s="1506">
        <v>0</v>
      </c>
      <c r="F36" s="1506">
        <v>0</v>
      </c>
    </row>
    <row r="37" spans="1:6" ht="22.8">
      <c r="A37" s="618" t="s">
        <v>1628</v>
      </c>
      <c r="B37" s="1515" t="s">
        <v>1194</v>
      </c>
      <c r="C37" s="1517" t="s">
        <v>361</v>
      </c>
      <c r="D37" s="1499" t="s">
        <v>353</v>
      </c>
      <c r="E37" s="1506">
        <v>0</v>
      </c>
      <c r="F37" s="1506">
        <v>81</v>
      </c>
    </row>
    <row r="38" spans="1:6" ht="22.8">
      <c r="A38" s="618" t="s">
        <v>1662</v>
      </c>
      <c r="B38" s="1515" t="s">
        <v>1195</v>
      </c>
      <c r="C38" s="1517" t="s">
        <v>362</v>
      </c>
      <c r="D38" s="1499" t="s">
        <v>355</v>
      </c>
      <c r="E38" s="1506">
        <v>0</v>
      </c>
      <c r="F38" s="1506">
        <v>285</v>
      </c>
    </row>
    <row r="39" spans="1:6" ht="22.8">
      <c r="A39" s="618" t="s">
        <v>1663</v>
      </c>
      <c r="B39" s="1515" t="s">
        <v>1196</v>
      </c>
      <c r="C39" s="1517" t="s">
        <v>363</v>
      </c>
      <c r="D39" s="1499" t="s">
        <v>357</v>
      </c>
      <c r="E39" s="1506">
        <v>0</v>
      </c>
      <c r="F39" s="1506">
        <v>176</v>
      </c>
    </row>
    <row r="40" spans="1:6" ht="22.8">
      <c r="A40" s="618" t="s">
        <v>1664</v>
      </c>
      <c r="B40" s="1515" t="s">
        <v>1197</v>
      </c>
      <c r="C40" s="1517" t="s">
        <v>365</v>
      </c>
      <c r="D40" s="1499" t="s">
        <v>366</v>
      </c>
      <c r="E40" s="1506">
        <v>0</v>
      </c>
      <c r="F40" s="1506">
        <v>311</v>
      </c>
    </row>
    <row r="41" spans="1:6" ht="22.8">
      <c r="A41" s="618" t="s">
        <v>1665</v>
      </c>
      <c r="B41" s="1515" t="s">
        <v>1198</v>
      </c>
      <c r="C41" s="1522" t="s">
        <v>167</v>
      </c>
      <c r="D41" s="1501" t="s">
        <v>38</v>
      </c>
      <c r="E41" s="1507">
        <v>0</v>
      </c>
      <c r="F41" s="1507">
        <v>0</v>
      </c>
    </row>
    <row r="42" spans="1:6" ht="22.8">
      <c r="A42" s="618" t="s">
        <v>1678</v>
      </c>
      <c r="B42" s="1515" t="s">
        <v>1199</v>
      </c>
      <c r="C42" s="1523" t="s">
        <v>481</v>
      </c>
      <c r="D42" s="1501" t="s">
        <v>666</v>
      </c>
      <c r="E42" s="1508">
        <v>0</v>
      </c>
      <c r="F42" s="1507">
        <v>0</v>
      </c>
    </row>
    <row r="43" spans="1:6" ht="22.8">
      <c r="A43" s="618" t="s">
        <v>1679</v>
      </c>
      <c r="B43" s="1515" t="s">
        <v>1200</v>
      </c>
      <c r="C43" s="1526" t="s">
        <v>248</v>
      </c>
      <c r="D43" s="1501" t="s">
        <v>102</v>
      </c>
      <c r="E43" s="1507">
        <v>0</v>
      </c>
      <c r="F43" s="1509">
        <v>0</v>
      </c>
    </row>
    <row r="44" spans="1:6" ht="22.8">
      <c r="A44" s="618" t="s">
        <v>1676</v>
      </c>
      <c r="B44" s="1515" t="s">
        <v>1201</v>
      </c>
      <c r="C44" s="1519" t="s">
        <v>667</v>
      </c>
      <c r="D44" s="1502" t="s">
        <v>39</v>
      </c>
      <c r="E44" s="1510">
        <v>4147</v>
      </c>
      <c r="F44" s="1507">
        <v>52</v>
      </c>
    </row>
    <row r="45" spans="1:6" ht="22.8">
      <c r="A45" s="618" t="s">
        <v>1673</v>
      </c>
      <c r="B45" s="1515" t="s">
        <v>1202</v>
      </c>
      <c r="C45" s="1524" t="s">
        <v>668</v>
      </c>
      <c r="D45" s="1503" t="s">
        <v>669</v>
      </c>
      <c r="E45" s="1511">
        <f>E18+E24+E33+E34+E41+E42+E43+E44+E16</f>
        <v>51854</v>
      </c>
      <c r="F45" s="1511">
        <f>F18+F24+F33+F34+F41+F42+F43+F44+F16</f>
        <v>3076</v>
      </c>
    </row>
    <row r="46" spans="1:6" ht="30">
      <c r="A46" s="618" t="s">
        <v>1674</v>
      </c>
      <c r="B46" s="1515" t="s">
        <v>1203</v>
      </c>
      <c r="C46" s="1527" t="s">
        <v>1132</v>
      </c>
      <c r="D46" s="1504" t="s">
        <v>865</v>
      </c>
      <c r="E46" s="1512">
        <v>0</v>
      </c>
      <c r="F46" s="1512">
        <v>0</v>
      </c>
    </row>
    <row r="47" spans="1:6" ht="27.75" customHeight="1">
      <c r="A47" s="618" t="s">
        <v>1675</v>
      </c>
      <c r="B47" s="1515" t="s">
        <v>1204</v>
      </c>
      <c r="C47" s="1525" t="s">
        <v>1133</v>
      </c>
      <c r="D47" s="1504" t="s">
        <v>1134</v>
      </c>
      <c r="E47" s="1513">
        <v>1295</v>
      </c>
      <c r="F47" s="1513">
        <v>52</v>
      </c>
    </row>
  </sheetData>
  <mergeCells count="4">
    <mergeCell ref="E12:F12"/>
    <mergeCell ref="D12:D15"/>
    <mergeCell ref="B6:C6"/>
    <mergeCell ref="B8:D8"/>
  </mergeCells>
  <printOptions horizontalCentered="1"/>
  <pageMargins left="0.23622047244094491" right="0.23622047244094491" top="0.35433070866141736" bottom="0.19685039370078741" header="0" footer="0"/>
  <pageSetup paperSize="9" scale="80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46"/>
  <dimension ref="A1:F20"/>
  <sheetViews>
    <sheetView view="pageBreakPreview" zoomScale="80" zoomScaleNormal="100" zoomScaleSheetLayoutView="80" workbookViewId="0">
      <selection activeCell="C15" sqref="C15:C19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5.44140625" style="1" customWidth="1"/>
    <col min="5" max="5" width="18" style="1" customWidth="1"/>
    <col min="6" max="16384" width="9.109375" style="1"/>
  </cols>
  <sheetData>
    <row r="1" spans="1:6" s="658" customFormat="1">
      <c r="A1" s="610" t="s">
        <v>829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5.2">
      <c r="B3" s="277" t="s">
        <v>112</v>
      </c>
      <c r="C3" s="1309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774" t="s">
        <v>9</v>
      </c>
      <c r="C6" s="1639"/>
    </row>
    <row r="7" spans="1:6" s="613" customFormat="1" ht="10.199999999999999">
      <c r="A7" s="610">
        <v>5</v>
      </c>
      <c r="E7" s="613" t="s">
        <v>1545</v>
      </c>
    </row>
    <row r="8" spans="1:6" ht="34.200000000000003" customHeight="1">
      <c r="B8" s="1777" t="s">
        <v>670</v>
      </c>
      <c r="C8" s="1778"/>
      <c r="D8" s="1778"/>
      <c r="E8" s="1778"/>
    </row>
    <row r="9" spans="1:6">
      <c r="B9" s="45"/>
    </row>
    <row r="10" spans="1:6">
      <c r="B10" s="45"/>
    </row>
    <row r="11" spans="1:6">
      <c r="B11" s="6"/>
      <c r="C11" s="6"/>
      <c r="D11" s="65"/>
      <c r="E11" s="65"/>
    </row>
    <row r="12" spans="1:6">
      <c r="B12" s="13"/>
      <c r="C12" s="202"/>
      <c r="D12" s="1634" t="s">
        <v>502</v>
      </c>
      <c r="E12" s="428" t="s">
        <v>241</v>
      </c>
    </row>
    <row r="13" spans="1:6" ht="52.8">
      <c r="B13" s="14"/>
      <c r="C13" s="66"/>
      <c r="D13" s="1635"/>
      <c r="E13" s="439" t="s">
        <v>671</v>
      </c>
    </row>
    <row r="14" spans="1:6">
      <c r="B14" s="15"/>
      <c r="C14" s="67"/>
      <c r="D14" s="1636"/>
      <c r="E14" s="406" t="s">
        <v>1111</v>
      </c>
    </row>
    <row r="15" spans="1:6" ht="26.4">
      <c r="A15" s="610" t="s">
        <v>1289</v>
      </c>
      <c r="B15" s="1514" t="s">
        <v>1112</v>
      </c>
      <c r="C15" s="1529" t="s">
        <v>133</v>
      </c>
      <c r="D15" s="401" t="s">
        <v>634</v>
      </c>
      <c r="E15" s="1052">
        <v>-23103</v>
      </c>
    </row>
    <row r="16" spans="1:6" ht="26.4">
      <c r="A16" s="610" t="s">
        <v>1290</v>
      </c>
      <c r="B16" s="1514" t="s">
        <v>1113</v>
      </c>
      <c r="C16" s="1530" t="s">
        <v>134</v>
      </c>
      <c r="D16" s="343" t="s">
        <v>635</v>
      </c>
      <c r="E16" s="1052">
        <v>0</v>
      </c>
    </row>
    <row r="17" spans="1:5" ht="66">
      <c r="A17" s="610" t="s">
        <v>1291</v>
      </c>
      <c r="B17" s="1514" t="s">
        <v>1114</v>
      </c>
      <c r="C17" s="1530" t="s">
        <v>166</v>
      </c>
      <c r="D17" s="401" t="s">
        <v>37</v>
      </c>
      <c r="E17" s="1052">
        <v>0</v>
      </c>
    </row>
    <row r="18" spans="1:5" ht="26.4">
      <c r="A18" s="610" t="s">
        <v>1292</v>
      </c>
      <c r="B18" s="1514" t="s">
        <v>1115</v>
      </c>
      <c r="C18" s="1530" t="s">
        <v>167</v>
      </c>
      <c r="D18" s="401" t="s">
        <v>38</v>
      </c>
      <c r="E18" s="1052">
        <v>0</v>
      </c>
    </row>
    <row r="19" spans="1:5" ht="28.2">
      <c r="A19" s="610" t="s">
        <v>1293</v>
      </c>
      <c r="B19" s="1514" t="s">
        <v>1120</v>
      </c>
      <c r="C19" s="1530" t="s">
        <v>168</v>
      </c>
      <c r="D19" s="441" t="s">
        <v>39</v>
      </c>
      <c r="E19" s="1052">
        <v>0</v>
      </c>
    </row>
    <row r="20" spans="1:5" ht="39.6">
      <c r="A20" s="610" t="s">
        <v>1294</v>
      </c>
      <c r="B20" s="1514" t="s">
        <v>1122</v>
      </c>
      <c r="C20" s="442" t="s">
        <v>864</v>
      </c>
      <c r="D20" s="443" t="s">
        <v>59</v>
      </c>
      <c r="E20" s="1528">
        <f>SUM(E15:E19)</f>
        <v>-23103</v>
      </c>
    </row>
  </sheetData>
  <mergeCells count="3">
    <mergeCell ref="D12:D14"/>
    <mergeCell ref="B6:C6"/>
    <mergeCell ref="B8:E8"/>
  </mergeCells>
  <pageMargins left="0.70866141732283472" right="0.11811023622047245" top="0.74803149606299213" bottom="0.74803149606299213" header="0.31496062992125984" footer="0"/>
  <pageSetup paperSize="9" scale="62" orientation="portrait" horizontalDpi="300" verticalDpi="300" r:id="rId1"/>
  <headerFooter>
    <oddHeader>&amp;C&amp;"Calibri"&amp;10&amp;K000000Internal&amp;1#</oddHeader>
  </headerFooter>
  <colBreaks count="1" manualBreakCount="1">
    <brk id="1" max="19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47"/>
  <dimension ref="A1:F26"/>
  <sheetViews>
    <sheetView view="pageBreakPreview" zoomScale="80" zoomScaleNormal="100" zoomScaleSheetLayoutView="80" workbookViewId="0">
      <selection activeCell="C25" sqref="C25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5" width="18" style="1" customWidth="1"/>
    <col min="6" max="16384" width="9.109375" style="1"/>
  </cols>
  <sheetData>
    <row r="1" spans="1:6" s="658" customFormat="1">
      <c r="A1" s="610" t="s">
        <v>824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5.2">
      <c r="B3" s="277" t="s">
        <v>112</v>
      </c>
      <c r="C3" s="1309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774" t="s">
        <v>9</v>
      </c>
      <c r="C6" s="1616"/>
    </row>
    <row r="7" spans="1:6" s="613" customFormat="1" ht="10.199999999999999">
      <c r="A7" s="610">
        <v>5</v>
      </c>
      <c r="E7" s="613" t="s">
        <v>1545</v>
      </c>
    </row>
    <row r="8" spans="1:6" ht="17.399999999999999">
      <c r="B8" s="1781" t="s">
        <v>863</v>
      </c>
      <c r="C8" s="1685"/>
      <c r="D8" s="1685"/>
      <c r="E8" s="1685"/>
    </row>
    <row r="9" spans="1:6">
      <c r="B9" s="45"/>
    </row>
    <row r="10" spans="1:6">
      <c r="B10" s="45"/>
    </row>
    <row r="11" spans="1:6">
      <c r="B11" s="9"/>
      <c r="C11" s="9"/>
      <c r="D11" s="9"/>
      <c r="E11" s="9"/>
    </row>
    <row r="12" spans="1:6">
      <c r="B12" s="10"/>
      <c r="C12" s="170"/>
      <c r="D12" s="1634" t="s">
        <v>87</v>
      </c>
      <c r="E12" s="1779" t="s">
        <v>241</v>
      </c>
    </row>
    <row r="13" spans="1:6">
      <c r="B13" s="11"/>
      <c r="C13" s="57"/>
      <c r="D13" s="1635"/>
      <c r="E13" s="1780"/>
    </row>
    <row r="14" spans="1:6" ht="52.8">
      <c r="B14" s="11"/>
      <c r="C14" s="57"/>
      <c r="D14" s="1635"/>
      <c r="E14" s="439" t="s">
        <v>672</v>
      </c>
    </row>
    <row r="15" spans="1:6">
      <c r="B15" s="12"/>
      <c r="C15" s="58"/>
      <c r="D15" s="1636"/>
      <c r="E15" s="406" t="s">
        <v>1111</v>
      </c>
    </row>
    <row r="16" spans="1:6" ht="26.4">
      <c r="A16" s="610" t="s">
        <v>1288</v>
      </c>
      <c r="B16" s="1515" t="s">
        <v>1111</v>
      </c>
      <c r="C16" s="1535" t="s">
        <v>130</v>
      </c>
      <c r="D16" s="440" t="s">
        <v>673</v>
      </c>
      <c r="E16" s="1512">
        <v>2223</v>
      </c>
    </row>
    <row r="17" spans="1:5" ht="52.8">
      <c r="A17" s="610" t="s">
        <v>1604</v>
      </c>
      <c r="B17" s="1515" t="s">
        <v>1456</v>
      </c>
      <c r="C17" s="274" t="s">
        <v>674</v>
      </c>
      <c r="D17" s="275" t="s">
        <v>675</v>
      </c>
      <c r="E17" s="1531">
        <v>0</v>
      </c>
    </row>
    <row r="18" spans="1:5" ht="22.8">
      <c r="A18" s="610" t="s">
        <v>1289</v>
      </c>
      <c r="B18" s="1515" t="s">
        <v>1112</v>
      </c>
      <c r="C18" s="1318" t="s">
        <v>131</v>
      </c>
      <c r="D18" s="401" t="s">
        <v>132</v>
      </c>
      <c r="E18" s="1532">
        <v>3</v>
      </c>
    </row>
    <row r="19" spans="1:5" ht="26.4">
      <c r="A19" s="610" t="s">
        <v>1290</v>
      </c>
      <c r="B19" s="1515" t="s">
        <v>1113</v>
      </c>
      <c r="C19" s="1318" t="s">
        <v>133</v>
      </c>
      <c r="D19" s="401" t="s">
        <v>634</v>
      </c>
      <c r="E19" s="1532">
        <v>-374</v>
      </c>
    </row>
    <row r="20" spans="1:5" ht="26.4">
      <c r="A20" s="610" t="s">
        <v>1291</v>
      </c>
      <c r="B20" s="1515" t="s">
        <v>1114</v>
      </c>
      <c r="C20" s="400" t="s">
        <v>134</v>
      </c>
      <c r="D20" s="343" t="s">
        <v>635</v>
      </c>
      <c r="E20" s="1532">
        <v>0</v>
      </c>
    </row>
    <row r="21" spans="1:5" ht="22.8">
      <c r="A21" s="610" t="s">
        <v>1292</v>
      </c>
      <c r="B21" s="1515" t="s">
        <v>1115</v>
      </c>
      <c r="C21" s="400" t="s">
        <v>164</v>
      </c>
      <c r="D21" s="401" t="s">
        <v>639</v>
      </c>
      <c r="E21" s="1532">
        <v>0</v>
      </c>
    </row>
    <row r="22" spans="1:5" ht="52.8">
      <c r="A22" s="610" t="s">
        <v>1293</v>
      </c>
      <c r="B22" s="1515" t="s">
        <v>1120</v>
      </c>
      <c r="C22" s="400" t="s">
        <v>166</v>
      </c>
      <c r="D22" s="401" t="s">
        <v>37</v>
      </c>
      <c r="E22" s="1533">
        <v>0</v>
      </c>
    </row>
    <row r="23" spans="1:5" ht="26.4">
      <c r="A23" s="610" t="s">
        <v>1294</v>
      </c>
      <c r="B23" s="1515" t="s">
        <v>1122</v>
      </c>
      <c r="C23" s="400" t="s">
        <v>167</v>
      </c>
      <c r="D23" s="401" t="s">
        <v>38</v>
      </c>
      <c r="E23" s="1052">
        <v>0</v>
      </c>
    </row>
    <row r="24" spans="1:5" ht="28.2">
      <c r="A24" s="610" t="s">
        <v>1295</v>
      </c>
      <c r="B24" s="1515" t="s">
        <v>1124</v>
      </c>
      <c r="C24" s="400" t="s">
        <v>168</v>
      </c>
      <c r="D24" s="441" t="s">
        <v>39</v>
      </c>
      <c r="E24" s="1094">
        <v>0</v>
      </c>
    </row>
    <row r="25" spans="1:5" ht="39.6">
      <c r="A25" s="610" t="s">
        <v>1304</v>
      </c>
      <c r="B25" s="1515" t="s">
        <v>1164</v>
      </c>
      <c r="C25" s="1536" t="s">
        <v>862</v>
      </c>
      <c r="D25" s="436" t="s">
        <v>676</v>
      </c>
      <c r="E25" s="1511">
        <f>E24+E23+E22+E21+E20+E19+E18+E16</f>
        <v>1852</v>
      </c>
    </row>
    <row r="26" spans="1:5" ht="39.6">
      <c r="A26" s="610" t="s">
        <v>1581</v>
      </c>
      <c r="B26" s="1515" t="s">
        <v>1394</v>
      </c>
      <c r="C26" s="426" t="s">
        <v>1769</v>
      </c>
      <c r="D26" s="436" t="s">
        <v>677</v>
      </c>
      <c r="E26" s="1534">
        <v>0</v>
      </c>
    </row>
  </sheetData>
  <mergeCells count="4">
    <mergeCell ref="D12:D15"/>
    <mergeCell ref="E12:E13"/>
    <mergeCell ref="B6:C6"/>
    <mergeCell ref="B8:E8"/>
  </mergeCells>
  <pageMargins left="0.70866141732283472" right="0.31496062992125984" top="0.94488188976377963" bottom="0.55118110236220474" header="0.31496062992125984" footer="0.31496062992125984"/>
  <pageSetup paperSize="9" scale="62" orientation="portrait" horizontalDpi="300" verticalDpi="300" r:id="rId1"/>
  <headerFooter>
    <oddHeader>&amp;C&amp;"Calibri"&amp;10&amp;K000000Internal&amp;1#</oddHeader>
  </headerFooter>
  <colBreaks count="1" manualBreakCount="1">
    <brk id="5" max="2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9"/>
  <dimension ref="A1:F19"/>
  <sheetViews>
    <sheetView view="pageBreakPreview" zoomScale="80" zoomScaleNormal="100" zoomScaleSheetLayoutView="80" workbookViewId="0">
      <selection activeCell="E18" sqref="E18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5" width="18" style="1" customWidth="1"/>
    <col min="6" max="16384" width="9.109375" style="1"/>
  </cols>
  <sheetData>
    <row r="1" spans="1:6" s="658" customFormat="1">
      <c r="A1" s="610" t="s">
        <v>826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3.4">
      <c r="B3" s="277" t="s">
        <v>112</v>
      </c>
      <c r="C3" s="672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774" t="s">
        <v>9</v>
      </c>
      <c r="C6" s="1616"/>
    </row>
    <row r="7" spans="1:6" s="613" customFormat="1" ht="10.199999999999999">
      <c r="A7" s="610">
        <v>5</v>
      </c>
      <c r="E7" s="613" t="s">
        <v>1545</v>
      </c>
    </row>
    <row r="8" spans="1:6">
      <c r="B8" s="1755" t="s">
        <v>858</v>
      </c>
      <c r="C8" s="1616"/>
      <c r="D8" s="1616"/>
      <c r="E8" s="1616"/>
    </row>
    <row r="9" spans="1:6">
      <c r="B9" s="45"/>
    </row>
    <row r="10" spans="1:6">
      <c r="B10" s="45"/>
    </row>
    <row r="11" spans="1:6">
      <c r="B11" s="9"/>
      <c r="C11" s="61"/>
      <c r="D11" s="62"/>
      <c r="E11" s="9"/>
    </row>
    <row r="12" spans="1:6">
      <c r="B12" s="10"/>
      <c r="C12" s="170"/>
      <c r="D12" s="1634" t="s">
        <v>87</v>
      </c>
      <c r="E12" s="428" t="s">
        <v>241</v>
      </c>
    </row>
    <row r="13" spans="1:6" ht="39.6">
      <c r="B13" s="11"/>
      <c r="C13" s="57"/>
      <c r="D13" s="1635"/>
      <c r="E13" s="339" t="s">
        <v>859</v>
      </c>
    </row>
    <row r="14" spans="1:6">
      <c r="B14" s="12"/>
      <c r="C14" s="58"/>
      <c r="D14" s="313"/>
      <c r="E14" s="406" t="s">
        <v>1111</v>
      </c>
    </row>
    <row r="15" spans="1:6">
      <c r="A15" s="610" t="s">
        <v>1289</v>
      </c>
      <c r="B15" s="406" t="s">
        <v>1112</v>
      </c>
      <c r="C15" s="400" t="s">
        <v>131</v>
      </c>
      <c r="D15" s="401" t="s">
        <v>132</v>
      </c>
      <c r="E15" s="810"/>
    </row>
    <row r="16" spans="1:6" ht="26.4">
      <c r="A16" s="610" t="s">
        <v>1290</v>
      </c>
      <c r="B16" s="406" t="s">
        <v>1113</v>
      </c>
      <c r="C16" s="400" t="s">
        <v>133</v>
      </c>
      <c r="D16" s="275" t="s">
        <v>634</v>
      </c>
      <c r="E16" s="811"/>
    </row>
    <row r="17" spans="1:5" ht="26.4">
      <c r="A17" s="610" t="s">
        <v>1291</v>
      </c>
      <c r="B17" s="406" t="s">
        <v>1114</v>
      </c>
      <c r="C17" s="400" t="s">
        <v>134</v>
      </c>
      <c r="D17" s="401" t="s">
        <v>635</v>
      </c>
      <c r="E17" s="811"/>
    </row>
    <row r="18" spans="1:5" ht="39.6">
      <c r="A18" s="610" t="s">
        <v>1304</v>
      </c>
      <c r="B18" s="406" t="s">
        <v>1164</v>
      </c>
      <c r="C18" s="426" t="s">
        <v>860</v>
      </c>
      <c r="D18" s="436" t="s">
        <v>689</v>
      </c>
      <c r="E18" s="813">
        <f>SUM(E15:E17)</f>
        <v>0</v>
      </c>
    </row>
    <row r="19" spans="1:5" ht="39.6">
      <c r="A19" s="610" t="s">
        <v>1305</v>
      </c>
      <c r="B19" s="406" t="s">
        <v>1166</v>
      </c>
      <c r="C19" s="426" t="s">
        <v>1769</v>
      </c>
      <c r="D19" s="436" t="s">
        <v>690</v>
      </c>
      <c r="E19" s="812"/>
    </row>
  </sheetData>
  <mergeCells count="3">
    <mergeCell ref="D12:D13"/>
    <mergeCell ref="B6:C6"/>
    <mergeCell ref="B8:E8"/>
  </mergeCells>
  <pageMargins left="0.7" right="0.7" top="0.75" bottom="0.75" header="0.3" footer="0.3"/>
  <pageSetup paperSize="9" scale="62" orientation="portrait" horizontalDpi="300" verticalDpi="300" r:id="rId1"/>
  <headerFooter>
    <oddHeader>&amp;C&amp;"Calibri"&amp;10&amp;K000000Internal&amp;1#</oddHeader>
  </headerFooter>
  <colBreaks count="1" manualBreakCount="1">
    <brk id="5" max="18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8"/>
  <dimension ref="A1:F21"/>
  <sheetViews>
    <sheetView view="pageBreakPreview" zoomScale="80" zoomScaleNormal="100" zoomScaleSheetLayoutView="80" workbookViewId="0">
      <selection activeCell="C15" sqref="C15:C20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5" width="18" style="1" customWidth="1"/>
    <col min="6" max="16384" width="9.109375" style="1"/>
  </cols>
  <sheetData>
    <row r="1" spans="1:6" s="658" customFormat="1">
      <c r="A1" s="610" t="s">
        <v>825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5.2">
      <c r="B3" s="277" t="s">
        <v>112</v>
      </c>
      <c r="C3" s="1309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774" t="s">
        <v>9</v>
      </c>
      <c r="C6" s="1616"/>
    </row>
    <row r="7" spans="1:6" s="613" customFormat="1" ht="10.199999999999999">
      <c r="A7" s="610">
        <v>5</v>
      </c>
      <c r="E7" s="613" t="s">
        <v>1545</v>
      </c>
    </row>
    <row r="8" spans="1:6" ht="21">
      <c r="B8" s="1782" t="s">
        <v>861</v>
      </c>
      <c r="C8" s="1620"/>
      <c r="D8" s="1620"/>
      <c r="E8" s="1620"/>
    </row>
    <row r="9" spans="1:6">
      <c r="B9" s="68"/>
    </row>
    <row r="10" spans="1:6">
      <c r="B10" s="68"/>
    </row>
    <row r="11" spans="1:6">
      <c r="B11" s="9"/>
      <c r="C11" s="9"/>
      <c r="D11" s="9"/>
      <c r="E11" s="9"/>
    </row>
    <row r="12" spans="1:6">
      <c r="B12" s="10"/>
      <c r="C12" s="201"/>
      <c r="D12" s="1634" t="s">
        <v>87</v>
      </c>
      <c r="E12" s="1779" t="s">
        <v>241</v>
      </c>
    </row>
    <row r="13" spans="1:6">
      <c r="B13" s="11"/>
      <c r="C13" s="63"/>
      <c r="D13" s="1635"/>
      <c r="E13" s="1780"/>
    </row>
    <row r="14" spans="1:6">
      <c r="B14" s="12"/>
      <c r="C14" s="64"/>
      <c r="D14" s="1636"/>
      <c r="E14" s="406" t="s">
        <v>1111</v>
      </c>
    </row>
    <row r="15" spans="1:6" ht="28.2">
      <c r="A15" s="610" t="s">
        <v>1288</v>
      </c>
      <c r="B15" s="1515" t="s">
        <v>1111</v>
      </c>
      <c r="C15" s="1538" t="s">
        <v>678</v>
      </c>
      <c r="D15" s="437" t="s">
        <v>679</v>
      </c>
      <c r="E15" s="1512">
        <v>-374</v>
      </c>
    </row>
    <row r="16" spans="1:6" ht="42">
      <c r="A16" s="610" t="s">
        <v>1289</v>
      </c>
      <c r="B16" s="1515" t="s">
        <v>1112</v>
      </c>
      <c r="C16" s="1516" t="s">
        <v>680</v>
      </c>
      <c r="D16" s="438" t="s">
        <v>681</v>
      </c>
      <c r="E16" s="1532">
        <v>3</v>
      </c>
    </row>
    <row r="17" spans="1:5" ht="42">
      <c r="A17" s="610" t="s">
        <v>1290</v>
      </c>
      <c r="B17" s="1515" t="s">
        <v>1113</v>
      </c>
      <c r="C17" s="1516" t="s">
        <v>682</v>
      </c>
      <c r="D17" s="438" t="s">
        <v>683</v>
      </c>
      <c r="E17" s="1532">
        <v>2223</v>
      </c>
    </row>
    <row r="18" spans="1:5" ht="42">
      <c r="A18" s="610" t="s">
        <v>1291</v>
      </c>
      <c r="B18" s="1515" t="s">
        <v>1114</v>
      </c>
      <c r="C18" s="1516" t="s">
        <v>684</v>
      </c>
      <c r="D18" s="438" t="s">
        <v>685</v>
      </c>
      <c r="E18" s="1532">
        <v>0</v>
      </c>
    </row>
    <row r="19" spans="1:5" ht="28.2">
      <c r="A19" s="610" t="s">
        <v>1292</v>
      </c>
      <c r="B19" s="1515" t="s">
        <v>1115</v>
      </c>
      <c r="C19" s="1516" t="s">
        <v>686</v>
      </c>
      <c r="D19" s="438" t="s">
        <v>687</v>
      </c>
      <c r="E19" s="1532">
        <v>0</v>
      </c>
    </row>
    <row r="20" spans="1:5" ht="28.2">
      <c r="A20" s="610" t="s">
        <v>1293</v>
      </c>
      <c r="B20" s="1515" t="s">
        <v>1120</v>
      </c>
      <c r="C20" s="1539" t="s">
        <v>533</v>
      </c>
      <c r="D20" s="438" t="s">
        <v>688</v>
      </c>
      <c r="E20" s="1537">
        <v>0</v>
      </c>
    </row>
    <row r="21" spans="1:5" ht="26.4">
      <c r="A21" s="610" t="s">
        <v>1294</v>
      </c>
      <c r="B21" s="1515" t="s">
        <v>1122</v>
      </c>
      <c r="C21" s="426" t="s">
        <v>862</v>
      </c>
      <c r="D21" s="436" t="s">
        <v>689</v>
      </c>
      <c r="E21" s="1511">
        <f>SUM(E15:E20)</f>
        <v>1852</v>
      </c>
    </row>
  </sheetData>
  <mergeCells count="4">
    <mergeCell ref="D12:D14"/>
    <mergeCell ref="E12:E13"/>
    <mergeCell ref="B6:C6"/>
    <mergeCell ref="B8:E8"/>
  </mergeCells>
  <pageMargins left="0.70866141732283472" right="0.31496062992125984" top="0.94488188976377963" bottom="0.74803149606299213" header="0.31496062992125984" footer="0.31496062992125984"/>
  <pageSetup paperSize="9" scale="62" orientation="portrait" horizontalDpi="300" verticalDpi="300" r:id="rId1"/>
  <headerFooter>
    <oddHeader>&amp;C&amp;"Calibri"&amp;10&amp;K000000Internal&amp;1#</oddHeader>
  </headerFooter>
  <colBreaks count="1" manualBreakCount="1">
    <brk id="5" max="20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0"/>
  <dimension ref="A1:F22"/>
  <sheetViews>
    <sheetView view="pageBreakPreview" zoomScale="80" zoomScaleNormal="100" zoomScaleSheetLayoutView="80" workbookViewId="0">
      <selection activeCell="F20" sqref="F20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6" width="18" style="1" customWidth="1"/>
    <col min="7" max="16384" width="9.109375" style="1"/>
  </cols>
  <sheetData>
    <row r="1" spans="1:6" s="658" customFormat="1">
      <c r="A1" s="610" t="s">
        <v>782</v>
      </c>
      <c r="B1" s="653" t="s">
        <v>1544</v>
      </c>
      <c r="C1" s="654"/>
      <c r="D1" s="654"/>
    </row>
    <row r="2" spans="1:6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ht="23.4">
      <c r="B3" s="277" t="s">
        <v>112</v>
      </c>
      <c r="C3" s="672" t="str">
        <f>Index!C3</f>
        <v>30.09.2022</v>
      </c>
      <c r="D3" s="673"/>
    </row>
    <row r="4" spans="1:6" ht="23.4">
      <c r="B4" s="277" t="s">
        <v>113</v>
      </c>
      <c r="C4" s="674" t="s">
        <v>1783</v>
      </c>
      <c r="D4"/>
    </row>
    <row r="5" spans="1:6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6" ht="32.25" customHeight="1">
      <c r="B6" s="1774" t="s">
        <v>9</v>
      </c>
      <c r="C6" s="1616"/>
    </row>
    <row r="7" spans="1:6" s="613" customFormat="1" ht="10.199999999999999">
      <c r="A7" s="610">
        <v>5</v>
      </c>
      <c r="E7" s="613" t="s">
        <v>1545</v>
      </c>
      <c r="F7" s="613" t="s">
        <v>1546</v>
      </c>
    </row>
    <row r="8" spans="1:6">
      <c r="B8" s="1755" t="s">
        <v>853</v>
      </c>
      <c r="C8" s="1616"/>
      <c r="D8" s="1616"/>
      <c r="E8" s="1616"/>
      <c r="F8" s="9"/>
    </row>
    <row r="9" spans="1:6">
      <c r="B9" s="45"/>
      <c r="F9" s="9"/>
    </row>
    <row r="10" spans="1:6">
      <c r="B10" s="45"/>
      <c r="F10" s="9"/>
    </row>
    <row r="11" spans="1:6">
      <c r="B11" s="9"/>
      <c r="C11" s="6"/>
      <c r="D11" s="6"/>
      <c r="E11" s="9"/>
      <c r="F11" s="9"/>
    </row>
    <row r="12" spans="1:6" ht="66">
      <c r="B12" s="10"/>
      <c r="C12" s="170"/>
      <c r="D12" s="1634" t="s">
        <v>502</v>
      </c>
      <c r="E12" s="428" t="s">
        <v>241</v>
      </c>
      <c r="F12" s="303" t="s">
        <v>691</v>
      </c>
    </row>
    <row r="13" spans="1:6" ht="39.6">
      <c r="B13" s="11"/>
      <c r="C13" s="57"/>
      <c r="D13" s="1635"/>
      <c r="E13" s="339" t="s">
        <v>854</v>
      </c>
      <c r="F13" s="339" t="s">
        <v>854</v>
      </c>
    </row>
    <row r="14" spans="1:6">
      <c r="B14" s="12"/>
      <c r="C14" s="58"/>
      <c r="D14" s="1636"/>
      <c r="E14" s="417" t="s">
        <v>1111</v>
      </c>
      <c r="F14" s="417" t="s">
        <v>1112</v>
      </c>
    </row>
    <row r="15" spans="1:6" ht="26.4">
      <c r="A15" s="610" t="s">
        <v>1289</v>
      </c>
      <c r="B15" s="417" t="s">
        <v>1112</v>
      </c>
      <c r="C15" s="429" t="s">
        <v>133</v>
      </c>
      <c r="D15" s="275" t="s">
        <v>634</v>
      </c>
      <c r="E15" s="815"/>
      <c r="F15" s="815"/>
    </row>
    <row r="16" spans="1:6" ht="26.4">
      <c r="A16" s="610" t="s">
        <v>1290</v>
      </c>
      <c r="B16" s="430" t="s">
        <v>1113</v>
      </c>
      <c r="C16" s="429" t="s">
        <v>134</v>
      </c>
      <c r="D16" s="401" t="s">
        <v>635</v>
      </c>
      <c r="E16" s="815"/>
      <c r="F16" s="815"/>
    </row>
    <row r="17" spans="1:6" ht="52.8">
      <c r="A17" s="610" t="s">
        <v>1291</v>
      </c>
      <c r="B17" s="421" t="s">
        <v>1114</v>
      </c>
      <c r="C17" s="429" t="s">
        <v>166</v>
      </c>
      <c r="D17" s="431" t="s">
        <v>37</v>
      </c>
      <c r="E17" s="726"/>
      <c r="F17" s="726"/>
    </row>
    <row r="18" spans="1:6" ht="26.4">
      <c r="A18" s="610" t="s">
        <v>1292</v>
      </c>
      <c r="B18" s="421" t="s">
        <v>1115</v>
      </c>
      <c r="C18" s="429" t="s">
        <v>167</v>
      </c>
      <c r="D18" s="399" t="s">
        <v>38</v>
      </c>
      <c r="E18" s="815"/>
      <c r="F18" s="815"/>
    </row>
    <row r="19" spans="1:6" ht="26.4">
      <c r="A19" s="610" t="s">
        <v>1293</v>
      </c>
      <c r="B19" s="421" t="s">
        <v>1120</v>
      </c>
      <c r="C19" s="429" t="s">
        <v>168</v>
      </c>
      <c r="D19" s="399" t="s">
        <v>39</v>
      </c>
      <c r="E19" s="816"/>
      <c r="F19" s="816"/>
    </row>
    <row r="20" spans="1:6" ht="26.4">
      <c r="A20" s="610" t="s">
        <v>1294</v>
      </c>
      <c r="B20" s="417" t="s">
        <v>1122</v>
      </c>
      <c r="C20" s="432" t="s">
        <v>855</v>
      </c>
      <c r="D20" s="433" t="s">
        <v>689</v>
      </c>
      <c r="E20" s="817">
        <f>SUM(E15:E19)</f>
        <v>0</v>
      </c>
      <c r="F20" s="59"/>
    </row>
    <row r="21" spans="1:6" ht="52.8">
      <c r="A21" s="610" t="s">
        <v>1602</v>
      </c>
      <c r="B21" s="434" t="s">
        <v>1457</v>
      </c>
      <c r="C21" s="435" t="s">
        <v>856</v>
      </c>
      <c r="D21" s="404" t="s">
        <v>692</v>
      </c>
      <c r="E21" s="778"/>
      <c r="F21" s="60"/>
    </row>
    <row r="22" spans="1:6" ht="52.8">
      <c r="A22" s="610" t="s">
        <v>1603</v>
      </c>
      <c r="B22" s="417" t="s">
        <v>1507</v>
      </c>
      <c r="C22" s="405" t="s">
        <v>857</v>
      </c>
      <c r="D22" s="404" t="s">
        <v>693</v>
      </c>
      <c r="E22" s="778"/>
      <c r="F22" s="60"/>
    </row>
  </sheetData>
  <mergeCells count="3">
    <mergeCell ref="D12:D14"/>
    <mergeCell ref="B6:C6"/>
    <mergeCell ref="B8:E8"/>
  </mergeCells>
  <pageMargins left="0.7" right="0.7" top="0.75" bottom="0.75" header="0.3" footer="0.3"/>
  <pageSetup paperSize="9" scale="55" orientation="portrait" horizontalDpi="300" verticalDpi="300" r:id="rId1"/>
  <headerFooter>
    <oddHeader>&amp;C&amp;"Calibri"&amp;10&amp;K000000Internal&amp;1#</oddHeader>
  </headerFooter>
  <colBreaks count="1" manualBreakCount="1">
    <brk id="6" max="2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1"/>
  <dimension ref="A1:E19"/>
  <sheetViews>
    <sheetView view="pageBreakPreview" zoomScale="80" zoomScaleNormal="100" zoomScaleSheetLayoutView="80" workbookViewId="0">
      <selection activeCell="E19" sqref="E15:E19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5" width="18" style="1" customWidth="1"/>
    <col min="6" max="16384" width="9.109375" style="1"/>
  </cols>
  <sheetData>
    <row r="1" spans="1:5" s="658" customFormat="1">
      <c r="A1" s="610" t="s">
        <v>826</v>
      </c>
      <c r="B1" s="653" t="s">
        <v>1544</v>
      </c>
      <c r="C1" s="654"/>
      <c r="D1" s="654"/>
    </row>
    <row r="2" spans="1:5"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5" ht="23.4">
      <c r="B3" s="277" t="s">
        <v>112</v>
      </c>
      <c r="C3" s="672" t="str">
        <f>Index!C3</f>
        <v>30.09.2022</v>
      </c>
      <c r="D3" s="673"/>
    </row>
    <row r="4" spans="1:5" ht="23.4">
      <c r="B4" s="277" t="s">
        <v>113</v>
      </c>
      <c r="C4" s="674" t="s">
        <v>1783</v>
      </c>
      <c r="D4"/>
    </row>
    <row r="5" spans="1:5" ht="22.8">
      <c r="B5" s="278" t="s">
        <v>114</v>
      </c>
      <c r="C5" s="30" t="s">
        <v>115</v>
      </c>
      <c r="D5" s="204" t="s">
        <v>116</v>
      </c>
      <c r="E5" s="194" t="s">
        <v>823</v>
      </c>
    </row>
    <row r="6" spans="1:5" ht="32.25" customHeight="1">
      <c r="B6" s="1774" t="s">
        <v>9</v>
      </c>
      <c r="C6" s="1616"/>
    </row>
    <row r="7" spans="1:5" s="613" customFormat="1" ht="10.199999999999999">
      <c r="A7" s="610">
        <v>5</v>
      </c>
      <c r="E7" s="613" t="s">
        <v>1545</v>
      </c>
    </row>
    <row r="8" spans="1:5">
      <c r="B8" s="1783" t="s">
        <v>850</v>
      </c>
      <c r="C8" s="1616"/>
      <c r="D8" s="68"/>
      <c r="E8" s="9"/>
    </row>
    <row r="9" spans="1:5">
      <c r="B9" s="68"/>
      <c r="D9" s="68"/>
      <c r="E9" s="9"/>
    </row>
    <row r="10" spans="1:5">
      <c r="B10" s="68"/>
      <c r="D10" s="68"/>
      <c r="E10" s="9"/>
    </row>
    <row r="11" spans="1:5">
      <c r="B11" s="9"/>
      <c r="C11" s="9"/>
      <c r="D11" s="9"/>
      <c r="E11" s="9"/>
    </row>
    <row r="12" spans="1:5">
      <c r="B12" s="10"/>
      <c r="C12" s="200"/>
      <c r="D12" s="1634" t="s">
        <v>87</v>
      </c>
      <c r="E12" s="51" t="s">
        <v>241</v>
      </c>
    </row>
    <row r="13" spans="1:5" ht="39.6">
      <c r="B13" s="11"/>
      <c r="C13" s="55"/>
      <c r="D13" s="1635"/>
      <c r="E13" s="339" t="s">
        <v>694</v>
      </c>
    </row>
    <row r="14" spans="1:5">
      <c r="B14" s="12"/>
      <c r="C14" s="56"/>
      <c r="D14" s="1636"/>
      <c r="E14" s="417" t="s">
        <v>1111</v>
      </c>
    </row>
    <row r="15" spans="1:5" ht="39.6">
      <c r="A15" s="610" t="s">
        <v>1288</v>
      </c>
      <c r="B15" s="418" t="s">
        <v>1111</v>
      </c>
      <c r="C15" s="419" t="s">
        <v>851</v>
      </c>
      <c r="D15" s="420" t="s">
        <v>695</v>
      </c>
      <c r="E15" s="809"/>
    </row>
    <row r="16" spans="1:5" ht="92.4">
      <c r="A16" s="610" t="s">
        <v>1289</v>
      </c>
      <c r="B16" s="421" t="s">
        <v>1112</v>
      </c>
      <c r="C16" s="422" t="s">
        <v>696</v>
      </c>
      <c r="D16" s="423" t="s">
        <v>697</v>
      </c>
      <c r="E16" s="811"/>
    </row>
    <row r="17" spans="1:5" ht="52.8">
      <c r="A17" s="610" t="s">
        <v>1290</v>
      </c>
      <c r="B17" s="421" t="s">
        <v>1113</v>
      </c>
      <c r="C17" s="419" t="s">
        <v>698</v>
      </c>
      <c r="D17" s="423" t="s">
        <v>699</v>
      </c>
      <c r="E17" s="811"/>
    </row>
    <row r="18" spans="1:5" ht="52.8">
      <c r="A18" s="610" t="s">
        <v>1291</v>
      </c>
      <c r="B18" s="421" t="s">
        <v>1114</v>
      </c>
      <c r="C18" s="424" t="s">
        <v>700</v>
      </c>
      <c r="D18" s="425" t="s">
        <v>699</v>
      </c>
      <c r="E18" s="814"/>
    </row>
    <row r="19" spans="1:5">
      <c r="A19" s="610" t="s">
        <v>1292</v>
      </c>
      <c r="B19" s="417" t="s">
        <v>1115</v>
      </c>
      <c r="C19" s="426" t="s">
        <v>852</v>
      </c>
      <c r="D19" s="427"/>
      <c r="E19" s="813">
        <f>SUM(E15:E18)</f>
        <v>0</v>
      </c>
    </row>
  </sheetData>
  <mergeCells count="3">
    <mergeCell ref="D12:D14"/>
    <mergeCell ref="B6:C6"/>
    <mergeCell ref="B8:C8"/>
  </mergeCells>
  <pageMargins left="0.7" right="0.7" top="0.75" bottom="0.75" header="0.3" footer="0.3"/>
  <pageSetup paperSize="9" scale="62" orientation="portrait" horizontalDpi="300" verticalDpi="300" r:id="rId1"/>
  <headerFooter>
    <oddHeader>&amp;C&amp;"Calibri"&amp;10&amp;K000000Internal&amp;1#</oddHeader>
  </headerFooter>
  <colBreaks count="1" manualBreakCount="1">
    <brk id="5" max="18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6"/>
  <sheetViews>
    <sheetView zoomScaleNormal="100" zoomScaleSheetLayoutView="80" workbookViewId="0">
      <selection activeCell="D21" sqref="D21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81.5546875" style="1" customWidth="1"/>
    <col min="4" max="4" width="29.88671875" style="1" customWidth="1"/>
    <col min="5" max="6" width="18" style="1" customWidth="1"/>
    <col min="7" max="7" width="14.44140625" style="1" customWidth="1"/>
    <col min="8" max="16384" width="9.109375" style="1"/>
  </cols>
  <sheetData>
    <row r="1" spans="1:7" s="658" customFormat="1">
      <c r="A1" s="610" t="s">
        <v>783</v>
      </c>
      <c r="B1" s="702" t="s">
        <v>1544</v>
      </c>
      <c r="C1" s="654"/>
      <c r="D1" s="654"/>
    </row>
    <row r="2" spans="1:7">
      <c r="B2" s="277" t="s">
        <v>111</v>
      </c>
      <c r="C2" s="882" t="s">
        <v>1781</v>
      </c>
      <c r="D2" s="1104" t="s">
        <v>1782</v>
      </c>
    </row>
    <row r="3" spans="1:7" ht="23.4">
      <c r="B3" s="277" t="s">
        <v>112</v>
      </c>
      <c r="C3" s="1105" t="s">
        <v>1823</v>
      </c>
      <c r="D3" s="673"/>
    </row>
    <row r="4" spans="1:7" ht="23.4">
      <c r="B4" s="277" t="s">
        <v>113</v>
      </c>
      <c r="C4" s="674" t="s">
        <v>1783</v>
      </c>
      <c r="D4" s="673"/>
    </row>
    <row r="5" spans="1:7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7" ht="32.25" customHeight="1">
      <c r="B6" s="1774" t="s">
        <v>9</v>
      </c>
      <c r="C6" s="1616"/>
    </row>
    <row r="7" spans="1:7" s="613" customFormat="1" ht="10.199999999999999">
      <c r="A7" s="610">
        <v>5</v>
      </c>
      <c r="E7" s="613" t="s">
        <v>1545</v>
      </c>
      <c r="F7" s="613" t="s">
        <v>1546</v>
      </c>
      <c r="G7" s="613" t="s">
        <v>1548</v>
      </c>
    </row>
    <row r="8" spans="1:7">
      <c r="B8" s="1755" t="s">
        <v>847</v>
      </c>
      <c r="C8" s="1616"/>
      <c r="D8" s="6"/>
      <c r="E8" s="6"/>
      <c r="F8" s="6"/>
      <c r="G8" s="6"/>
    </row>
    <row r="9" spans="1:7">
      <c r="B9" s="45"/>
      <c r="D9" s="6"/>
      <c r="E9" s="6"/>
      <c r="F9" s="6"/>
      <c r="G9" s="6"/>
    </row>
    <row r="10" spans="1:7">
      <c r="B10" s="45"/>
      <c r="D10" s="6"/>
      <c r="E10" s="6"/>
      <c r="F10" s="6"/>
      <c r="G10" s="6"/>
    </row>
    <row r="11" spans="1:7">
      <c r="B11" s="45"/>
      <c r="C11" s="6"/>
      <c r="D11" s="6"/>
      <c r="E11" s="6"/>
      <c r="F11" s="6"/>
      <c r="G11" s="6"/>
    </row>
    <row r="12" spans="1:7">
      <c r="B12" s="46"/>
      <c r="C12" s="47"/>
      <c r="D12" s="48"/>
      <c r="E12" s="1784" t="s">
        <v>241</v>
      </c>
      <c r="F12" s="1785"/>
      <c r="G12" s="1764"/>
    </row>
    <row r="13" spans="1:7" ht="26.4">
      <c r="B13" s="49"/>
      <c r="C13" s="50"/>
      <c r="D13" s="872" t="s">
        <v>502</v>
      </c>
      <c r="E13" s="51" t="s">
        <v>105</v>
      </c>
      <c r="F13" s="51" t="s">
        <v>106</v>
      </c>
      <c r="G13" s="51" t="s">
        <v>421</v>
      </c>
    </row>
    <row r="14" spans="1:7" ht="39.6">
      <c r="B14" s="49"/>
      <c r="C14" s="50"/>
      <c r="D14" s="872"/>
      <c r="E14" s="44" t="s">
        <v>701</v>
      </c>
      <c r="F14" s="44" t="s">
        <v>701</v>
      </c>
      <c r="G14" s="51"/>
    </row>
    <row r="15" spans="1:7">
      <c r="B15" s="52"/>
      <c r="C15" s="53"/>
      <c r="D15" s="54"/>
      <c r="E15" s="358" t="s">
        <v>1111</v>
      </c>
      <c r="F15" s="358" t="s">
        <v>1112</v>
      </c>
      <c r="G15" s="358" t="s">
        <v>1114</v>
      </c>
    </row>
    <row r="16" spans="1:7" ht="26.4">
      <c r="A16" s="610" t="s">
        <v>1293</v>
      </c>
      <c r="B16" s="358" t="s">
        <v>1120</v>
      </c>
      <c r="C16" s="413" t="s">
        <v>848</v>
      </c>
      <c r="D16" s="365" t="s">
        <v>290</v>
      </c>
      <c r="E16" s="703">
        <f>SUM(E17:E19)</f>
        <v>0</v>
      </c>
      <c r="F16" s="703">
        <f t="shared" ref="F16:G16" si="0">SUM(F17:F19)</f>
        <v>0</v>
      </c>
      <c r="G16" s="703">
        <f t="shared" si="0"/>
        <v>0</v>
      </c>
    </row>
    <row r="17" spans="1:7">
      <c r="A17" s="610" t="s">
        <v>1294</v>
      </c>
      <c r="B17" s="358" t="s">
        <v>1122</v>
      </c>
      <c r="C17" s="348" t="s">
        <v>702</v>
      </c>
      <c r="D17" s="365" t="s">
        <v>703</v>
      </c>
      <c r="E17" s="1106"/>
      <c r="F17" s="1106"/>
      <c r="G17" s="1106"/>
    </row>
    <row r="18" spans="1:7">
      <c r="A18" s="610" t="s">
        <v>1295</v>
      </c>
      <c r="B18" s="358" t="s">
        <v>1124</v>
      </c>
      <c r="C18" s="348" t="s">
        <v>103</v>
      </c>
      <c r="D18" s="365" t="s">
        <v>704</v>
      </c>
      <c r="E18" s="1106"/>
      <c r="F18" s="1106"/>
      <c r="G18" s="1106"/>
    </row>
    <row r="19" spans="1:7">
      <c r="A19" s="610" t="s">
        <v>1304</v>
      </c>
      <c r="B19" s="358" t="s">
        <v>1164</v>
      </c>
      <c r="C19" s="348" t="s">
        <v>705</v>
      </c>
      <c r="D19" s="365" t="s">
        <v>704</v>
      </c>
      <c r="E19" s="1106"/>
      <c r="F19" s="1106"/>
      <c r="G19" s="1106"/>
    </row>
    <row r="20" spans="1:7" ht="26.4">
      <c r="A20" s="610" t="s">
        <v>1305</v>
      </c>
      <c r="B20" s="358" t="s">
        <v>1166</v>
      </c>
      <c r="C20" s="411" t="s">
        <v>849</v>
      </c>
      <c r="D20" s="414" t="s">
        <v>706</v>
      </c>
      <c r="E20" s="703">
        <f>SUM(E21:E25)</f>
        <v>0</v>
      </c>
      <c r="F20" s="703">
        <f t="shared" ref="F20:G20" si="1">SUM(F21:F25)</f>
        <v>0</v>
      </c>
      <c r="G20" s="703">
        <f t="shared" si="1"/>
        <v>0</v>
      </c>
    </row>
    <row r="21" spans="1:7" ht="26.4">
      <c r="A21" s="610" t="s">
        <v>1306</v>
      </c>
      <c r="B21" s="358" t="s">
        <v>1168</v>
      </c>
      <c r="C21" s="398" t="s">
        <v>144</v>
      </c>
      <c r="D21" s="414" t="s">
        <v>292</v>
      </c>
      <c r="E21" s="1106"/>
      <c r="F21" s="1106"/>
      <c r="G21" s="1106"/>
    </row>
    <row r="22" spans="1:7" ht="26.4">
      <c r="A22" s="610" t="s">
        <v>1307</v>
      </c>
      <c r="B22" s="358" t="s">
        <v>1169</v>
      </c>
      <c r="C22" s="398" t="s">
        <v>707</v>
      </c>
      <c r="D22" s="414" t="s">
        <v>293</v>
      </c>
      <c r="E22" s="1106"/>
      <c r="F22" s="1106"/>
      <c r="G22" s="1106"/>
    </row>
    <row r="23" spans="1:7" ht="52.8">
      <c r="A23" s="610" t="s">
        <v>1308</v>
      </c>
      <c r="B23" s="358" t="s">
        <v>1171</v>
      </c>
      <c r="C23" s="398" t="s">
        <v>104</v>
      </c>
      <c r="D23" s="414" t="s">
        <v>708</v>
      </c>
      <c r="E23" s="1106"/>
      <c r="F23" s="1107"/>
      <c r="G23" s="1106"/>
    </row>
    <row r="24" spans="1:7" ht="26.4">
      <c r="A24" s="610" t="s">
        <v>1309</v>
      </c>
      <c r="B24" s="358" t="s">
        <v>1173</v>
      </c>
      <c r="C24" s="398" t="s">
        <v>150</v>
      </c>
      <c r="D24" s="414" t="s">
        <v>296</v>
      </c>
      <c r="E24" s="1106"/>
      <c r="F24" s="1106"/>
      <c r="G24" s="1106"/>
    </row>
    <row r="25" spans="1:7" ht="26.4">
      <c r="A25" s="610" t="s">
        <v>1629</v>
      </c>
      <c r="B25" s="358" t="s">
        <v>1404</v>
      </c>
      <c r="C25" s="415" t="s">
        <v>533</v>
      </c>
      <c r="D25" s="416" t="s">
        <v>706</v>
      </c>
      <c r="E25" s="1106"/>
      <c r="F25" s="1106"/>
      <c r="G25" s="1106"/>
    </row>
    <row r="26" spans="1:7">
      <c r="A26" s="610" t="s">
        <v>1310</v>
      </c>
      <c r="B26" s="358" t="s">
        <v>1175</v>
      </c>
      <c r="C26" s="403" t="s">
        <v>709</v>
      </c>
      <c r="D26" s="301"/>
      <c r="E26" s="703">
        <f>E16+E20</f>
        <v>0</v>
      </c>
      <c r="F26" s="703">
        <f t="shared" ref="F26:G26" si="2">F16+F20</f>
        <v>0</v>
      </c>
      <c r="G26" s="703">
        <f t="shared" si="2"/>
        <v>0</v>
      </c>
    </row>
  </sheetData>
  <mergeCells count="3">
    <mergeCell ref="B6:C6"/>
    <mergeCell ref="B8:C8"/>
    <mergeCell ref="E12:G12"/>
  </mergeCells>
  <pageMargins left="0.7" right="0.7" top="0.75" bottom="0.75" header="0.3" footer="0.3"/>
  <pageSetup paperSize="9" scale="50" orientation="portrait" horizontalDpi="300" verticalDpi="300" r:id="rId1"/>
  <headerFooter>
    <oddHeader>&amp;C&amp;"Calibri"&amp;10&amp;K000000Internal&amp;1#</oddHeader>
  </headerFooter>
  <colBreaks count="1" manualBreakCount="1">
    <brk id="7" max="2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6"/>
  <dimension ref="A1:E23"/>
  <sheetViews>
    <sheetView topLeftCell="A4" workbookViewId="0">
      <selection activeCell="E12" sqref="E12:E23"/>
    </sheetView>
  </sheetViews>
  <sheetFormatPr defaultColWidth="9.109375" defaultRowHeight="13.2"/>
  <cols>
    <col min="1" max="1" width="4.109375" style="616" customWidth="1"/>
    <col min="2" max="2" width="11.109375" style="285" customWidth="1"/>
    <col min="3" max="3" width="48.33203125" style="285" customWidth="1"/>
    <col min="4" max="4" width="37.5546875" style="285" customWidth="1"/>
    <col min="5" max="5" width="26.33203125" style="285" customWidth="1"/>
    <col min="6" max="16384" width="9.109375" style="285"/>
  </cols>
  <sheetData>
    <row r="1" spans="1:5" s="617" customFormat="1">
      <c r="A1" s="616" t="s">
        <v>1318</v>
      </c>
      <c r="B1" s="660" t="s">
        <v>1544</v>
      </c>
      <c r="C1" s="654"/>
      <c r="D1" s="654"/>
    </row>
    <row r="2" spans="1:5">
      <c r="B2" s="284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5" ht="26.4">
      <c r="B3" s="284" t="s">
        <v>112</v>
      </c>
      <c r="C3" s="672" t="str">
        <f>Index!C3</f>
        <v>30.09.2022</v>
      </c>
      <c r="D3" s="673"/>
    </row>
    <row r="4" spans="1:5" ht="26.4">
      <c r="B4" s="284" t="s">
        <v>113</v>
      </c>
      <c r="C4" s="674" t="s">
        <v>1783</v>
      </c>
      <c r="D4"/>
    </row>
    <row r="5" spans="1:5" ht="26.4">
      <c r="B5" s="286" t="s">
        <v>114</v>
      </c>
      <c r="C5" s="30" t="s">
        <v>115</v>
      </c>
      <c r="D5" s="287" t="s">
        <v>116</v>
      </c>
      <c r="E5" s="288" t="s">
        <v>823</v>
      </c>
    </row>
    <row r="6" spans="1:5">
      <c r="B6" s="1786" t="s">
        <v>1319</v>
      </c>
      <c r="C6" s="1787"/>
      <c r="D6" s="289"/>
      <c r="E6" s="290"/>
    </row>
    <row r="7" spans="1:5" s="617" customFormat="1">
      <c r="A7" s="616">
        <v>5</v>
      </c>
      <c r="D7" s="615"/>
      <c r="E7" s="615" t="s">
        <v>1545</v>
      </c>
    </row>
    <row r="8" spans="1:5">
      <c r="B8" s="291"/>
      <c r="C8" s="291"/>
      <c r="D8" s="291"/>
      <c r="E8" s="292"/>
    </row>
    <row r="9" spans="1:5">
      <c r="B9" s="293"/>
      <c r="C9" s="295"/>
      <c r="D9" s="296"/>
      <c r="E9" s="51" t="s">
        <v>241</v>
      </c>
    </row>
    <row r="10" spans="1:5" ht="39.6">
      <c r="B10" s="294"/>
      <c r="C10" s="297"/>
      <c r="D10" s="298" t="s">
        <v>1320</v>
      </c>
      <c r="E10" s="51" t="s">
        <v>659</v>
      </c>
    </row>
    <row r="11" spans="1:5">
      <c r="B11" s="12"/>
      <c r="C11" s="56"/>
      <c r="D11" s="299"/>
      <c r="E11" s="406" t="s">
        <v>1111</v>
      </c>
    </row>
    <row r="12" spans="1:5" ht="26.4">
      <c r="A12" s="616" t="s">
        <v>1288</v>
      </c>
      <c r="B12" s="407" t="s">
        <v>1111</v>
      </c>
      <c r="C12" s="408" t="s">
        <v>1321</v>
      </c>
      <c r="D12" s="409" t="s">
        <v>1322</v>
      </c>
      <c r="E12" s="819">
        <f>SUM(E13:E14)</f>
        <v>3375</v>
      </c>
    </row>
    <row r="13" spans="1:5" ht="26.4">
      <c r="A13" s="616" t="s">
        <v>1289</v>
      </c>
      <c r="B13" s="407" t="s">
        <v>1112</v>
      </c>
      <c r="C13" s="410" t="s">
        <v>1323</v>
      </c>
      <c r="D13" s="409" t="s">
        <v>1324</v>
      </c>
      <c r="E13" s="819">
        <v>1358</v>
      </c>
    </row>
    <row r="14" spans="1:5" ht="39.6">
      <c r="A14" s="616" t="s">
        <v>1290</v>
      </c>
      <c r="B14" s="407" t="s">
        <v>1113</v>
      </c>
      <c r="C14" s="410" t="s">
        <v>1325</v>
      </c>
      <c r="D14" s="409" t="s">
        <v>1322</v>
      </c>
      <c r="E14" s="819">
        <v>2017</v>
      </c>
    </row>
    <row r="15" spans="1:5" ht="26.4">
      <c r="A15" s="616" t="s">
        <v>1291</v>
      </c>
      <c r="B15" s="407" t="s">
        <v>1114</v>
      </c>
      <c r="C15" s="411" t="s">
        <v>1326</v>
      </c>
      <c r="D15" s="409" t="s">
        <v>1327</v>
      </c>
      <c r="E15" s="819">
        <v>1718</v>
      </c>
    </row>
    <row r="16" spans="1:5" ht="26.4">
      <c r="A16" s="616" t="s">
        <v>1292</v>
      </c>
      <c r="B16" s="407" t="s">
        <v>1115</v>
      </c>
      <c r="C16" s="411" t="s">
        <v>1328</v>
      </c>
      <c r="D16" s="409" t="s">
        <v>1329</v>
      </c>
      <c r="E16" s="819">
        <v>592</v>
      </c>
    </row>
    <row r="17" spans="1:5" ht="26.4">
      <c r="A17" s="616" t="s">
        <v>1293</v>
      </c>
      <c r="B17" s="407" t="s">
        <v>1120</v>
      </c>
      <c r="C17" s="411" t="s">
        <v>1330</v>
      </c>
      <c r="D17" s="409" t="s">
        <v>1331</v>
      </c>
      <c r="E17" s="819">
        <v>277</v>
      </c>
    </row>
    <row r="18" spans="1:5" ht="26.4">
      <c r="A18" s="616" t="s">
        <v>1294</v>
      </c>
      <c r="B18" s="407" t="s">
        <v>1122</v>
      </c>
      <c r="C18" s="411" t="s">
        <v>1332</v>
      </c>
      <c r="D18" s="409" t="s">
        <v>1333</v>
      </c>
      <c r="E18" s="819"/>
    </row>
    <row r="19" spans="1:5" ht="26.4">
      <c r="A19" s="616" t="s">
        <v>1295</v>
      </c>
      <c r="B19" s="407" t="s">
        <v>1124</v>
      </c>
      <c r="C19" s="411" t="s">
        <v>1334</v>
      </c>
      <c r="D19" s="409" t="s">
        <v>1335</v>
      </c>
      <c r="E19" s="819">
        <v>1</v>
      </c>
    </row>
    <row r="20" spans="1:5" ht="26.4">
      <c r="A20" s="616" t="s">
        <v>1304</v>
      </c>
      <c r="B20" s="407" t="s">
        <v>1164</v>
      </c>
      <c r="C20" s="411" t="s">
        <v>1336</v>
      </c>
      <c r="D20" s="409" t="s">
        <v>1337</v>
      </c>
      <c r="E20" s="819">
        <v>974</v>
      </c>
    </row>
    <row r="21" spans="1:5" ht="26.4">
      <c r="A21" s="616" t="s">
        <v>1305</v>
      </c>
      <c r="B21" s="407" t="s">
        <v>1166</v>
      </c>
      <c r="C21" s="411" t="s">
        <v>1338</v>
      </c>
      <c r="D21" s="412" t="s">
        <v>1339</v>
      </c>
      <c r="E21" s="819">
        <v>394</v>
      </c>
    </row>
    <row r="22" spans="1:5" ht="26.4">
      <c r="A22" s="616" t="s">
        <v>1306</v>
      </c>
      <c r="B22" s="407" t="s">
        <v>1168</v>
      </c>
      <c r="C22" s="411" t="s">
        <v>1340</v>
      </c>
      <c r="D22" s="409" t="s">
        <v>1341</v>
      </c>
      <c r="E22" s="819">
        <v>1363</v>
      </c>
    </row>
    <row r="23" spans="1:5">
      <c r="A23" s="616" t="s">
        <v>1307</v>
      </c>
      <c r="B23" s="407" t="s">
        <v>1169</v>
      </c>
      <c r="C23" s="403" t="s">
        <v>1342</v>
      </c>
      <c r="D23" s="404"/>
      <c r="E23" s="820">
        <f>E12+SUM(E15:E22)</f>
        <v>8694</v>
      </c>
    </row>
  </sheetData>
  <mergeCells count="1">
    <mergeCell ref="B6:C6"/>
  </mergeCells>
  <pageMargins left="0.7" right="0.7" top="0.75" bottom="0.75" header="0.3" footer="0.3"/>
  <pageSetup paperSize="9" orientation="portrait" r:id="rId1"/>
  <headerFooter>
    <oddHeader>&amp;C&amp;"Calibri"&amp;10&amp;K000000Internal&amp;1#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55"/>
  <sheetViews>
    <sheetView showGridLines="0" topLeftCell="A38" zoomScaleNormal="100" zoomScaleSheetLayoutView="80" workbookViewId="0">
      <selection activeCell="C2" sqref="C2:D3"/>
    </sheetView>
  </sheetViews>
  <sheetFormatPr defaultColWidth="9.109375" defaultRowHeight="13.2"/>
  <cols>
    <col min="1" max="1" width="2.6640625" style="610" customWidth="1"/>
    <col min="2" max="2" width="12.33203125" style="5" customWidth="1"/>
    <col min="3" max="3" width="70.33203125" style="312" customWidth="1"/>
    <col min="4" max="4" width="15.33203125" style="896" customWidth="1"/>
    <col min="5" max="5" width="12.88671875" style="1" customWidth="1"/>
    <col min="6" max="6" width="17.109375" style="1" customWidth="1"/>
    <col min="7" max="7" width="4" style="1" customWidth="1"/>
    <col min="8" max="16384" width="9.109375" style="1"/>
  </cols>
  <sheetData>
    <row r="1" spans="1:6" s="613" customFormat="1" ht="11.4">
      <c r="A1" s="610" t="s">
        <v>770</v>
      </c>
      <c r="B1" s="702" t="s">
        <v>1544</v>
      </c>
      <c r="C1" s="656"/>
      <c r="D1" s="881"/>
    </row>
    <row r="2" spans="1:6" s="222" customFormat="1" ht="11.4">
      <c r="A2" s="610"/>
      <c r="B2" s="277" t="s">
        <v>111</v>
      </c>
      <c r="C2" s="882" t="s">
        <v>1781</v>
      </c>
      <c r="D2" s="883" t="s">
        <v>1782</v>
      </c>
    </row>
    <row r="3" spans="1:6" s="222" customFormat="1" ht="24.6">
      <c r="A3" s="610"/>
      <c r="B3" s="277" t="s">
        <v>112</v>
      </c>
      <c r="C3" s="884" t="s">
        <v>1823</v>
      </c>
      <c r="D3" s="885"/>
    </row>
    <row r="4" spans="1:6" s="222" customFormat="1" ht="23.4">
      <c r="A4" s="610"/>
      <c r="B4" s="277" t="s">
        <v>113</v>
      </c>
      <c r="C4" s="674" t="s">
        <v>1783</v>
      </c>
      <c r="D4" s="885"/>
    </row>
    <row r="5" spans="1:6" s="222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117</v>
      </c>
      <c r="F5" s="225" t="s">
        <v>118</v>
      </c>
    </row>
    <row r="6" spans="1:6" ht="32.25" customHeight="1">
      <c r="B6" s="1627" t="s">
        <v>981</v>
      </c>
      <c r="C6" s="1628"/>
    </row>
    <row r="7" spans="1:6" s="613" customFormat="1" ht="10.199999999999999">
      <c r="A7" s="610">
        <v>6</v>
      </c>
      <c r="B7" s="645"/>
      <c r="C7" s="646"/>
      <c r="D7" s="920"/>
      <c r="F7" s="613" t="s">
        <v>1545</v>
      </c>
    </row>
    <row r="8" spans="1:6" ht="21">
      <c r="B8" s="1629" t="s">
        <v>192</v>
      </c>
      <c r="C8" s="1630"/>
    </row>
    <row r="9" spans="1:6" ht="6.75" customHeight="1">
      <c r="B9" s="871"/>
    </row>
    <row r="10" spans="1:6" ht="6.75" customHeight="1">
      <c r="B10" s="871"/>
    </row>
    <row r="11" spans="1:6" ht="6.75" customHeight="1">
      <c r="C11" s="180"/>
      <c r="D11" s="930"/>
    </row>
    <row r="12" spans="1:6" ht="32.25" customHeight="1">
      <c r="B12" s="27"/>
      <c r="C12" s="880"/>
      <c r="D12" s="889" t="s">
        <v>87</v>
      </c>
      <c r="E12" s="209" t="s">
        <v>121</v>
      </c>
      <c r="F12" s="338" t="s">
        <v>122</v>
      </c>
    </row>
    <row r="13" spans="1:6" ht="17.399999999999999" customHeight="1">
      <c r="B13" s="28"/>
      <c r="C13" s="178"/>
      <c r="D13" s="897"/>
      <c r="E13" s="181"/>
      <c r="F13" s="340" t="s">
        <v>1111</v>
      </c>
    </row>
    <row r="14" spans="1:6" ht="21">
      <c r="A14" s="610" t="s">
        <v>1288</v>
      </c>
      <c r="B14" s="898" t="s">
        <v>1111</v>
      </c>
      <c r="C14" s="931" t="s">
        <v>193</v>
      </c>
      <c r="D14" s="932" t="s">
        <v>194</v>
      </c>
      <c r="E14" s="341">
        <v>46</v>
      </c>
      <c r="F14" s="901">
        <f>SUM(F15:F16)</f>
        <v>69000</v>
      </c>
    </row>
    <row r="15" spans="1:6" ht="20.399999999999999">
      <c r="A15" s="610" t="s">
        <v>1289</v>
      </c>
      <c r="B15" s="898" t="s">
        <v>1112</v>
      </c>
      <c r="C15" s="902" t="s">
        <v>195</v>
      </c>
      <c r="D15" s="906" t="s">
        <v>196</v>
      </c>
      <c r="E15" s="341"/>
      <c r="F15" s="904">
        <v>69000</v>
      </c>
    </row>
    <row r="16" spans="1:6" ht="20.25" customHeight="1">
      <c r="A16" s="610" t="s">
        <v>1290</v>
      </c>
      <c r="B16" s="898" t="s">
        <v>1113</v>
      </c>
      <c r="C16" s="342" t="s">
        <v>197</v>
      </c>
      <c r="D16" s="906" t="s">
        <v>21</v>
      </c>
      <c r="E16" s="347"/>
      <c r="F16" s="904">
        <v>0</v>
      </c>
    </row>
    <row r="17" spans="1:6" ht="20.25" customHeight="1">
      <c r="A17" s="610" t="s">
        <v>1291</v>
      </c>
      <c r="B17" s="898" t="s">
        <v>1114</v>
      </c>
      <c r="C17" s="349" t="s">
        <v>198</v>
      </c>
      <c r="D17" s="906" t="s">
        <v>199</v>
      </c>
      <c r="E17" s="347">
        <v>46</v>
      </c>
      <c r="F17" s="904">
        <v>0</v>
      </c>
    </row>
    <row r="18" spans="1:6" ht="20.25" customHeight="1">
      <c r="A18" s="610" t="s">
        <v>1292</v>
      </c>
      <c r="B18" s="898" t="s">
        <v>1115</v>
      </c>
      <c r="C18" s="349" t="s">
        <v>982</v>
      </c>
      <c r="D18" s="906" t="s">
        <v>22</v>
      </c>
      <c r="E18" s="352">
        <v>46</v>
      </c>
      <c r="F18" s="901">
        <f>SUM(F19:F20)</f>
        <v>0</v>
      </c>
    </row>
    <row r="19" spans="1:6" ht="20.25" customHeight="1">
      <c r="A19" s="610" t="s">
        <v>1293</v>
      </c>
      <c r="B19" s="898" t="s">
        <v>1120</v>
      </c>
      <c r="C19" s="348" t="s">
        <v>200</v>
      </c>
      <c r="D19" s="906" t="s">
        <v>23</v>
      </c>
      <c r="E19" s="352"/>
      <c r="F19" s="904">
        <v>0</v>
      </c>
    </row>
    <row r="20" spans="1:6" ht="20.25" customHeight="1">
      <c r="A20" s="610" t="s">
        <v>1294</v>
      </c>
      <c r="B20" s="898" t="s">
        <v>1122</v>
      </c>
      <c r="C20" s="348" t="s">
        <v>201</v>
      </c>
      <c r="D20" s="906" t="s">
        <v>24</v>
      </c>
      <c r="E20" s="352"/>
      <c r="F20" s="904">
        <v>0</v>
      </c>
    </row>
    <row r="21" spans="1:6" ht="20.25" customHeight="1">
      <c r="A21" s="610" t="s">
        <v>1295</v>
      </c>
      <c r="B21" s="898" t="s">
        <v>1124</v>
      </c>
      <c r="C21" s="346" t="s">
        <v>202</v>
      </c>
      <c r="D21" s="906" t="s">
        <v>25</v>
      </c>
      <c r="E21" s="352"/>
      <c r="F21" s="904"/>
    </row>
    <row r="22" spans="1:6" ht="21">
      <c r="A22" s="610" t="s">
        <v>1304</v>
      </c>
      <c r="B22" s="898" t="s">
        <v>1164</v>
      </c>
      <c r="C22" s="911" t="s">
        <v>203</v>
      </c>
      <c r="D22" s="906" t="s">
        <v>204</v>
      </c>
      <c r="E22" s="347">
        <v>46</v>
      </c>
      <c r="F22" s="901">
        <f>SUM(F24:F29)+SUM(F31:F33)+SUM(F35:F41)</f>
        <v>-5586</v>
      </c>
    </row>
    <row r="23" spans="1:6" ht="20.399999999999999">
      <c r="A23" s="610" t="s">
        <v>1581</v>
      </c>
      <c r="B23" s="898" t="s">
        <v>1394</v>
      </c>
      <c r="C23" s="342" t="s">
        <v>205</v>
      </c>
      <c r="D23" s="906" t="s">
        <v>206</v>
      </c>
      <c r="E23" s="347"/>
      <c r="F23" s="904">
        <v>0</v>
      </c>
    </row>
    <row r="24" spans="1:6" ht="20.399999999999999">
      <c r="A24" s="610" t="s">
        <v>1305</v>
      </c>
      <c r="B24" s="898" t="s">
        <v>1166</v>
      </c>
      <c r="C24" s="556" t="s">
        <v>143</v>
      </c>
      <c r="D24" s="906" t="s">
        <v>207</v>
      </c>
      <c r="E24" s="347"/>
      <c r="F24" s="904">
        <v>0</v>
      </c>
    </row>
    <row r="25" spans="1:6" ht="20.399999999999999">
      <c r="A25" s="610" t="s">
        <v>1306</v>
      </c>
      <c r="B25" s="898" t="s">
        <v>1168</v>
      </c>
      <c r="C25" s="556" t="s">
        <v>147</v>
      </c>
      <c r="D25" s="906" t="s">
        <v>208</v>
      </c>
      <c r="E25" s="347"/>
      <c r="F25" s="904">
        <v>0</v>
      </c>
    </row>
    <row r="26" spans="1:6" ht="26.4">
      <c r="A26" s="610" t="s">
        <v>1307</v>
      </c>
      <c r="B26" s="898" t="s">
        <v>1169</v>
      </c>
      <c r="C26" s="556" t="s">
        <v>209</v>
      </c>
      <c r="D26" s="933" t="s">
        <v>210</v>
      </c>
      <c r="E26" s="352"/>
      <c r="F26" s="904">
        <v>0</v>
      </c>
    </row>
    <row r="27" spans="1:6" ht="26.4">
      <c r="A27" s="610" t="s">
        <v>1633</v>
      </c>
      <c r="B27" s="898" t="s">
        <v>1395</v>
      </c>
      <c r="C27" s="586" t="s">
        <v>158</v>
      </c>
      <c r="D27" s="906" t="s">
        <v>211</v>
      </c>
      <c r="E27" s="347"/>
      <c r="F27" s="904">
        <v>0</v>
      </c>
    </row>
    <row r="28" spans="1:6" ht="26.4">
      <c r="A28" s="610" t="s">
        <v>1634</v>
      </c>
      <c r="B28" s="898" t="s">
        <v>1396</v>
      </c>
      <c r="C28" s="586" t="s">
        <v>983</v>
      </c>
      <c r="D28" s="933" t="s">
        <v>952</v>
      </c>
      <c r="E28" s="347"/>
      <c r="F28" s="904">
        <v>0</v>
      </c>
    </row>
    <row r="29" spans="1:6" ht="39.6">
      <c r="A29" s="610" t="s">
        <v>1696</v>
      </c>
      <c r="B29" s="898" t="s">
        <v>1207</v>
      </c>
      <c r="C29" s="586" t="s">
        <v>212</v>
      </c>
      <c r="D29" s="906" t="s">
        <v>26</v>
      </c>
      <c r="E29" s="603"/>
      <c r="F29" s="904">
        <v>0</v>
      </c>
    </row>
    <row r="30" spans="1:6" ht="39.6">
      <c r="A30" s="610" t="s">
        <v>1697</v>
      </c>
      <c r="B30" s="898" t="s">
        <v>1208</v>
      </c>
      <c r="C30" s="586" t="s">
        <v>213</v>
      </c>
      <c r="D30" s="906" t="s">
        <v>27</v>
      </c>
      <c r="E30" s="603"/>
      <c r="F30" s="904">
        <v>0</v>
      </c>
    </row>
    <row r="31" spans="1:6" ht="39.6">
      <c r="A31" s="610" t="s">
        <v>1698</v>
      </c>
      <c r="B31" s="898" t="s">
        <v>1209</v>
      </c>
      <c r="C31" s="604" t="s">
        <v>74</v>
      </c>
      <c r="D31" s="906" t="s">
        <v>28</v>
      </c>
      <c r="E31" s="603"/>
      <c r="F31" s="904">
        <v>0</v>
      </c>
    </row>
    <row r="32" spans="1:6" ht="39.6">
      <c r="A32" s="610" t="s">
        <v>1699</v>
      </c>
      <c r="B32" s="898" t="s">
        <v>1390</v>
      </c>
      <c r="C32" s="604" t="s">
        <v>75</v>
      </c>
      <c r="D32" s="906" t="s">
        <v>984</v>
      </c>
      <c r="E32" s="603"/>
      <c r="F32" s="904">
        <v>0</v>
      </c>
    </row>
    <row r="33" spans="1:6" ht="39.6">
      <c r="A33" s="610" t="s">
        <v>1700</v>
      </c>
      <c r="B33" s="898" t="s">
        <v>1391</v>
      </c>
      <c r="C33" s="586" t="s">
        <v>214</v>
      </c>
      <c r="D33" s="906" t="s">
        <v>985</v>
      </c>
      <c r="E33" s="603"/>
      <c r="F33" s="904">
        <v>0</v>
      </c>
    </row>
    <row r="34" spans="1:6" ht="30">
      <c r="A34" s="610" t="s">
        <v>1635</v>
      </c>
      <c r="B34" s="898" t="s">
        <v>1397</v>
      </c>
      <c r="C34" s="910" t="s">
        <v>215</v>
      </c>
      <c r="D34" s="933" t="s">
        <v>955</v>
      </c>
      <c r="E34" s="347"/>
      <c r="F34" s="901">
        <f>SUM(F35:F41)</f>
        <v>-5586</v>
      </c>
    </row>
    <row r="35" spans="1:6" ht="26.25" customHeight="1">
      <c r="A35" s="610" t="s">
        <v>1308</v>
      </c>
      <c r="B35" s="898" t="s">
        <v>1171</v>
      </c>
      <c r="C35" s="586" t="s">
        <v>216</v>
      </c>
      <c r="D35" s="906" t="s">
        <v>29</v>
      </c>
      <c r="E35" s="347"/>
      <c r="F35" s="904">
        <v>0</v>
      </c>
    </row>
    <row r="36" spans="1:6" ht="26.25" customHeight="1">
      <c r="A36" s="610" t="s">
        <v>1309</v>
      </c>
      <c r="B36" s="898" t="s">
        <v>1173</v>
      </c>
      <c r="C36" s="586" t="s">
        <v>217</v>
      </c>
      <c r="D36" s="906" t="s">
        <v>218</v>
      </c>
      <c r="E36" s="347"/>
      <c r="F36" s="904">
        <v>0</v>
      </c>
    </row>
    <row r="37" spans="1:6" ht="26.25" customHeight="1">
      <c r="A37" s="610" t="s">
        <v>1310</v>
      </c>
      <c r="B37" s="898" t="s">
        <v>1175</v>
      </c>
      <c r="C37" s="586" t="s">
        <v>219</v>
      </c>
      <c r="D37" s="906" t="s">
        <v>30</v>
      </c>
      <c r="E37" s="347"/>
      <c r="F37" s="904">
        <v>0</v>
      </c>
    </row>
    <row r="38" spans="1:6" ht="26.4">
      <c r="A38" s="610" t="s">
        <v>1636</v>
      </c>
      <c r="B38" s="898" t="s">
        <v>1398</v>
      </c>
      <c r="C38" s="586" t="s">
        <v>220</v>
      </c>
      <c r="D38" s="906" t="s">
        <v>31</v>
      </c>
      <c r="E38" s="347"/>
      <c r="F38" s="904">
        <v>-5586</v>
      </c>
    </row>
    <row r="39" spans="1:6" ht="19.5" customHeight="1">
      <c r="A39" s="610" t="s">
        <v>1637</v>
      </c>
      <c r="B39" s="898" t="s">
        <v>1399</v>
      </c>
      <c r="C39" s="586" t="s">
        <v>221</v>
      </c>
      <c r="D39" s="933" t="s">
        <v>32</v>
      </c>
      <c r="E39" s="603"/>
      <c r="F39" s="904">
        <v>0</v>
      </c>
    </row>
    <row r="40" spans="1:6" ht="26.4">
      <c r="A40" s="610" t="s">
        <v>1626</v>
      </c>
      <c r="B40" s="898" t="s">
        <v>1192</v>
      </c>
      <c r="C40" s="586" t="s">
        <v>158</v>
      </c>
      <c r="D40" s="906" t="s">
        <v>211</v>
      </c>
      <c r="E40" s="347"/>
      <c r="F40" s="904">
        <v>0</v>
      </c>
    </row>
    <row r="41" spans="1:6" ht="28.5" customHeight="1">
      <c r="A41" s="610" t="s">
        <v>1627</v>
      </c>
      <c r="B41" s="898" t="s">
        <v>1193</v>
      </c>
      <c r="C41" s="586" t="s">
        <v>16</v>
      </c>
      <c r="D41" s="933" t="s">
        <v>952</v>
      </c>
      <c r="E41" s="347"/>
      <c r="F41" s="904">
        <v>0</v>
      </c>
    </row>
    <row r="42" spans="1:6" ht="24.75" customHeight="1">
      <c r="A42" s="610" t="s">
        <v>1628</v>
      </c>
      <c r="B42" s="898" t="s">
        <v>1194</v>
      </c>
      <c r="C42" s="911" t="s">
        <v>222</v>
      </c>
      <c r="D42" s="906" t="s">
        <v>223</v>
      </c>
      <c r="E42" s="605"/>
      <c r="F42" s="904">
        <v>174622</v>
      </c>
    </row>
    <row r="43" spans="1:6" ht="23.25" customHeight="1">
      <c r="A43" s="610" t="s">
        <v>1662</v>
      </c>
      <c r="B43" s="898" t="s">
        <v>1195</v>
      </c>
      <c r="C43" s="911" t="s">
        <v>224</v>
      </c>
      <c r="D43" s="903" t="s">
        <v>33</v>
      </c>
      <c r="E43" s="605"/>
      <c r="F43" s="904">
        <v>0</v>
      </c>
    </row>
    <row r="44" spans="1:6" ht="23.25" customHeight="1">
      <c r="A44" s="610" t="s">
        <v>1663</v>
      </c>
      <c r="B44" s="898" t="s">
        <v>1196</v>
      </c>
      <c r="C44" s="349" t="s">
        <v>225</v>
      </c>
      <c r="D44" s="906" t="s">
        <v>226</v>
      </c>
      <c r="E44" s="347"/>
      <c r="F44" s="901">
        <f>SUM(F45:F46)</f>
        <v>9850</v>
      </c>
    </row>
    <row r="45" spans="1:6" ht="26.4">
      <c r="A45" s="610" t="s">
        <v>1664</v>
      </c>
      <c r="B45" s="898" t="s">
        <v>1197</v>
      </c>
      <c r="C45" s="342" t="s">
        <v>227</v>
      </c>
      <c r="D45" s="906" t="s">
        <v>34</v>
      </c>
      <c r="E45" s="347"/>
      <c r="F45" s="904">
        <v>0</v>
      </c>
    </row>
    <row r="46" spans="1:6" ht="20.399999999999999">
      <c r="A46" s="610" t="s">
        <v>1665</v>
      </c>
      <c r="B46" s="898" t="s">
        <v>1198</v>
      </c>
      <c r="C46" s="934" t="s">
        <v>228</v>
      </c>
      <c r="D46" s="906" t="s">
        <v>35</v>
      </c>
      <c r="E46" s="347"/>
      <c r="F46" s="904">
        <v>9850</v>
      </c>
    </row>
    <row r="47" spans="1:6" ht="29.25" customHeight="1">
      <c r="A47" s="610" t="s">
        <v>1678</v>
      </c>
      <c r="B47" s="898" t="s">
        <v>1199</v>
      </c>
      <c r="C47" s="349" t="s">
        <v>229</v>
      </c>
      <c r="D47" s="906" t="s">
        <v>36</v>
      </c>
      <c r="E47" s="352">
        <v>46</v>
      </c>
      <c r="F47" s="904">
        <v>0</v>
      </c>
    </row>
    <row r="48" spans="1:6" ht="34.799999999999997">
      <c r="A48" s="610" t="s">
        <v>1679</v>
      </c>
      <c r="B48" s="898" t="s">
        <v>1200</v>
      </c>
      <c r="C48" s="911" t="s">
        <v>230</v>
      </c>
      <c r="D48" s="906" t="s">
        <v>231</v>
      </c>
      <c r="E48" s="347">
        <v>2</v>
      </c>
      <c r="F48" s="904">
        <f>10425</f>
        <v>10425</v>
      </c>
    </row>
    <row r="49" spans="1:6" ht="20.399999999999999">
      <c r="A49" s="610" t="s">
        <v>1676</v>
      </c>
      <c r="B49" s="898" t="s">
        <v>1201</v>
      </c>
      <c r="C49" s="349" t="s">
        <v>232</v>
      </c>
      <c r="D49" s="906" t="s">
        <v>233</v>
      </c>
      <c r="E49" s="347"/>
      <c r="F49" s="904">
        <v>0</v>
      </c>
    </row>
    <row r="50" spans="1:6" ht="21">
      <c r="A50" s="610" t="s">
        <v>1673</v>
      </c>
      <c r="B50" s="898" t="s">
        <v>1202</v>
      </c>
      <c r="C50" s="349" t="s">
        <v>234</v>
      </c>
      <c r="D50" s="906" t="s">
        <v>235</v>
      </c>
      <c r="E50" s="347"/>
      <c r="F50" s="901">
        <f>SUM(F51:F52)</f>
        <v>0</v>
      </c>
    </row>
    <row r="51" spans="1:6" ht="20.399999999999999">
      <c r="A51" s="610" t="s">
        <v>1674</v>
      </c>
      <c r="B51" s="898" t="s">
        <v>1203</v>
      </c>
      <c r="C51" s="342" t="s">
        <v>203</v>
      </c>
      <c r="D51" s="906" t="s">
        <v>204</v>
      </c>
      <c r="E51" s="347">
        <v>46</v>
      </c>
      <c r="F51" s="904">
        <v>0</v>
      </c>
    </row>
    <row r="52" spans="1:6" ht="20.399999999999999">
      <c r="A52" s="610" t="s">
        <v>1675</v>
      </c>
      <c r="B52" s="898" t="s">
        <v>1204</v>
      </c>
      <c r="C52" s="606" t="s">
        <v>236</v>
      </c>
      <c r="D52" s="935"/>
      <c r="E52" s="599">
        <v>46</v>
      </c>
      <c r="F52" s="904">
        <v>0</v>
      </c>
    </row>
    <row r="53" spans="1:6" ht="21">
      <c r="A53" s="610" t="s">
        <v>1694</v>
      </c>
      <c r="B53" s="898" t="s">
        <v>1205</v>
      </c>
      <c r="C53" s="936" t="s">
        <v>237</v>
      </c>
      <c r="D53" s="914" t="s">
        <v>238</v>
      </c>
      <c r="E53" s="357">
        <v>46</v>
      </c>
      <c r="F53" s="901">
        <f>F15+F16+F19+F20+F24+F25+F26+F27+F29+F28+F31+F32+F33+F35+F36+F37+F38+F39+F40+F41+F42+F43+F45+F46+F47+F48+F49+F51+F52</f>
        <v>258311</v>
      </c>
    </row>
    <row r="54" spans="1:6" ht="21">
      <c r="A54" s="610" t="s">
        <v>1695</v>
      </c>
      <c r="B54" s="340" t="s">
        <v>1206</v>
      </c>
      <c r="C54" s="913" t="s">
        <v>239</v>
      </c>
      <c r="D54" s="914" t="s">
        <v>240</v>
      </c>
      <c r="E54" s="357"/>
      <c r="F54" s="901">
        <f>F53+'F_01.02'!F44</f>
        <v>3637256</v>
      </c>
    </row>
    <row r="55" spans="1:6">
      <c r="B55" s="29"/>
    </row>
  </sheetData>
  <mergeCells count="2">
    <mergeCell ref="B6:C6"/>
    <mergeCell ref="B8:C8"/>
  </mergeCells>
  <printOptions horizontalCentered="1"/>
  <pageMargins left="0.23622047244094491" right="0" top="0.15748031496062992" bottom="0.19685039370078741" header="0" footer="0"/>
  <pageSetup paperSize="9" scale="68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R96"/>
  <sheetViews>
    <sheetView showGridLines="0" zoomScale="60" zoomScaleNormal="60" zoomScaleSheetLayoutView="75" workbookViewId="0">
      <selection activeCell="X32" activeCellId="1" sqref="E32 X32"/>
    </sheetView>
  </sheetViews>
  <sheetFormatPr defaultColWidth="9.109375" defaultRowHeight="13.2"/>
  <cols>
    <col min="1" max="1" width="2.6640625" style="648" customWidth="1"/>
    <col min="2" max="2" width="12.33203125" style="39" customWidth="1"/>
    <col min="3" max="3" width="38.88671875" style="39" customWidth="1"/>
    <col min="4" max="4" width="12.88671875" style="1120" customWidth="1"/>
    <col min="5" max="5" width="18.5546875" style="39" customWidth="1"/>
    <col min="6" max="6" width="19" style="39" customWidth="1"/>
    <col min="7" max="7" width="18.44140625" style="39" customWidth="1"/>
    <col min="8" max="8" width="13.33203125" style="39" customWidth="1"/>
    <col min="9" max="9" width="20.5546875" style="39" customWidth="1"/>
    <col min="10" max="10" width="15.6640625" style="39" customWidth="1"/>
    <col min="11" max="11" width="10.44140625" style="39" customWidth="1"/>
    <col min="12" max="13" width="15.6640625" style="39" customWidth="1"/>
    <col min="14" max="14" width="11.6640625" style="39" customWidth="1"/>
    <col min="15" max="15" width="11.33203125" style="39" customWidth="1"/>
    <col min="16" max="16" width="13" style="39" customWidth="1"/>
    <col min="17" max="17" width="12.44140625" style="39" customWidth="1"/>
    <col min="18" max="18" width="12.109375" style="39" customWidth="1"/>
    <col min="19" max="19" width="10.6640625" style="39" customWidth="1"/>
    <col min="20" max="20" width="12" style="39" customWidth="1"/>
    <col min="21" max="25" width="15.6640625" style="39" customWidth="1"/>
    <col min="26" max="26" width="13.5546875" style="39" customWidth="1"/>
    <col min="27" max="28" width="15.6640625" style="39" customWidth="1"/>
    <col min="29" max="29" width="11.5546875" style="39" customWidth="1"/>
    <col min="30" max="31" width="15.6640625" style="39" customWidth="1"/>
    <col min="32" max="32" width="13.88671875" style="39" customWidth="1"/>
    <col min="33" max="33" width="13.109375" style="39" customWidth="1"/>
    <col min="34" max="34" width="13" style="39" customWidth="1"/>
    <col min="35" max="35" width="12.88671875" style="39" customWidth="1"/>
    <col min="36" max="36" width="13" style="39" customWidth="1"/>
    <col min="37" max="37" width="12.33203125" style="39" customWidth="1"/>
    <col min="38" max="38" width="11.6640625" style="39" customWidth="1"/>
    <col min="39" max="39" width="15.6640625" style="39" customWidth="1"/>
    <col min="40" max="40" width="11.33203125" style="39" customWidth="1"/>
    <col min="41" max="41" width="18" style="39" customWidth="1"/>
    <col min="42" max="42" width="13.88671875" style="39" customWidth="1"/>
    <col min="43" max="43" width="15.6640625" style="39" customWidth="1"/>
    <col min="44" max="44" width="13" style="39" customWidth="1"/>
    <col min="45" max="16384" width="9.109375" style="39"/>
  </cols>
  <sheetData>
    <row r="1" spans="1:44" s="657" customFormat="1">
      <c r="A1" s="648" t="s">
        <v>1759</v>
      </c>
      <c r="B1" s="702" t="s">
        <v>1544</v>
      </c>
      <c r="C1" s="654"/>
      <c r="D1" s="881"/>
    </row>
    <row r="2" spans="1:44">
      <c r="B2" s="277" t="s">
        <v>111</v>
      </c>
      <c r="C2" s="882" t="s">
        <v>1781</v>
      </c>
      <c r="D2" s="883" t="s">
        <v>1782</v>
      </c>
    </row>
    <row r="3" spans="1:44" ht="24.6">
      <c r="B3" s="277" t="s">
        <v>112</v>
      </c>
      <c r="C3" s="884" t="s">
        <v>1823</v>
      </c>
      <c r="D3" s="885"/>
    </row>
    <row r="4" spans="1:44" ht="24">
      <c r="B4" s="277" t="s">
        <v>113</v>
      </c>
      <c r="C4" s="674" t="s">
        <v>1783</v>
      </c>
      <c r="D4" s="885"/>
      <c r="E4" s="1108"/>
    </row>
    <row r="5" spans="1:44" ht="22.8">
      <c r="B5" s="278" t="s">
        <v>114</v>
      </c>
      <c r="C5" s="30" t="s">
        <v>115</v>
      </c>
      <c r="D5" s="886" t="s">
        <v>116</v>
      </c>
      <c r="E5" s="194" t="s">
        <v>823</v>
      </c>
      <c r="F5" s="34"/>
    </row>
    <row r="6" spans="1:44" ht="32.25" customHeight="1">
      <c r="A6" s="607"/>
      <c r="B6" s="1791" t="s">
        <v>714</v>
      </c>
      <c r="C6" s="1685"/>
      <c r="D6" s="1685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Z6" s="875"/>
      <c r="AA6" s="875"/>
      <c r="AB6" s="875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s="614" customFormat="1" ht="2.25" customHeight="1">
      <c r="A7" s="607">
        <v>5</v>
      </c>
      <c r="B7" s="612"/>
      <c r="C7" s="612"/>
      <c r="D7" s="1109"/>
      <c r="E7" s="612" t="s">
        <v>1545</v>
      </c>
      <c r="F7" s="612" t="s">
        <v>1546</v>
      </c>
      <c r="G7" s="612" t="s">
        <v>1547</v>
      </c>
      <c r="H7" s="612" t="s">
        <v>1784</v>
      </c>
      <c r="I7" s="612" t="s">
        <v>1785</v>
      </c>
      <c r="J7" s="612" t="s">
        <v>1786</v>
      </c>
      <c r="K7" s="612" t="s">
        <v>1787</v>
      </c>
      <c r="L7" s="612" t="s">
        <v>1550</v>
      </c>
      <c r="M7" s="612" t="s">
        <v>1551</v>
      </c>
      <c r="N7" s="612" t="s">
        <v>1552</v>
      </c>
      <c r="O7" s="612" t="s">
        <v>1553</v>
      </c>
      <c r="P7" s="612" t="s">
        <v>1788</v>
      </c>
      <c r="Q7" s="612" t="s">
        <v>1789</v>
      </c>
      <c r="R7" s="612" t="s">
        <v>1790</v>
      </c>
      <c r="S7" s="612" t="s">
        <v>1791</v>
      </c>
      <c r="T7" s="612" t="s">
        <v>1792</v>
      </c>
      <c r="U7" s="612" t="s">
        <v>1566</v>
      </c>
      <c r="V7" s="612" t="s">
        <v>1793</v>
      </c>
      <c r="W7" s="614" t="s">
        <v>1744</v>
      </c>
      <c r="X7" s="612" t="s">
        <v>1568</v>
      </c>
      <c r="Y7" s="612" t="s">
        <v>1569</v>
      </c>
      <c r="Z7" s="612" t="s">
        <v>1745</v>
      </c>
      <c r="AA7" s="612" t="s">
        <v>1794</v>
      </c>
      <c r="AB7" s="612" t="s">
        <v>1795</v>
      </c>
      <c r="AC7" s="612" t="s">
        <v>1796</v>
      </c>
      <c r="AD7" s="612" t="s">
        <v>1570</v>
      </c>
      <c r="AE7" s="612" t="s">
        <v>1571</v>
      </c>
      <c r="AF7" s="612" t="s">
        <v>1572</v>
      </c>
      <c r="AG7" s="612" t="s">
        <v>1574</v>
      </c>
      <c r="AH7" s="612" t="s">
        <v>1797</v>
      </c>
      <c r="AI7" s="612" t="s">
        <v>1798</v>
      </c>
      <c r="AJ7" s="612" t="s">
        <v>1799</v>
      </c>
      <c r="AK7" s="612" t="s">
        <v>1800</v>
      </c>
      <c r="AL7" s="612" t="s">
        <v>1801</v>
      </c>
      <c r="AM7" s="612" t="s">
        <v>1802</v>
      </c>
      <c r="AN7" s="612" t="s">
        <v>1803</v>
      </c>
      <c r="AO7" s="612" t="s">
        <v>1804</v>
      </c>
      <c r="AP7" s="612" t="s">
        <v>1805</v>
      </c>
      <c r="AQ7" s="612" t="s">
        <v>1806</v>
      </c>
      <c r="AR7" s="612" t="s">
        <v>1807</v>
      </c>
    </row>
    <row r="8" spans="1:44" ht="2.25" customHeight="1">
      <c r="A8" s="607"/>
      <c r="B8" s="40"/>
      <c r="C8" s="40"/>
      <c r="D8" s="111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 ht="2.25" customHeight="1">
      <c r="A9" s="607"/>
      <c r="B9" s="40"/>
      <c r="C9" s="40"/>
      <c r="D9" s="111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2.25" customHeight="1">
      <c r="A10" s="607"/>
      <c r="B10" s="40"/>
      <c r="C10" s="40"/>
      <c r="D10" s="111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ht="2.25" customHeight="1">
      <c r="A11" s="607"/>
      <c r="B11" s="40"/>
      <c r="C11" s="40"/>
      <c r="D11" s="111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ht="36.75" customHeight="1">
      <c r="A12" s="607"/>
      <c r="B12" s="41"/>
      <c r="C12" s="199"/>
      <c r="D12" s="1792" t="s">
        <v>87</v>
      </c>
      <c r="E12" s="1795" t="s">
        <v>715</v>
      </c>
      <c r="F12" s="1796"/>
      <c r="G12" s="1796"/>
      <c r="H12" s="1796"/>
      <c r="I12" s="1796"/>
      <c r="J12" s="1796"/>
      <c r="K12" s="1796"/>
      <c r="L12" s="1796"/>
      <c r="M12" s="1796"/>
      <c r="N12" s="1796"/>
      <c r="O12" s="1796"/>
      <c r="P12" s="1796"/>
      <c r="Q12" s="1796"/>
      <c r="R12" s="1796"/>
      <c r="S12" s="1796"/>
      <c r="T12" s="1796"/>
      <c r="U12" s="1796"/>
      <c r="V12" s="1796"/>
      <c r="W12" s="1797"/>
      <c r="X12" s="1798" t="s">
        <v>716</v>
      </c>
      <c r="Y12" s="1799"/>
      <c r="Z12" s="1799"/>
      <c r="AA12" s="1799"/>
      <c r="AB12" s="1799"/>
      <c r="AC12" s="1799"/>
      <c r="AD12" s="1799"/>
      <c r="AE12" s="1799"/>
      <c r="AF12" s="1799"/>
      <c r="AG12" s="1799"/>
      <c r="AH12" s="1799"/>
      <c r="AI12" s="1799"/>
      <c r="AJ12" s="1799"/>
      <c r="AK12" s="1799"/>
      <c r="AL12" s="1799"/>
      <c r="AM12" s="1799"/>
      <c r="AN12" s="1800"/>
      <c r="AO12" s="1801" t="s">
        <v>1311</v>
      </c>
      <c r="AP12" s="1802"/>
      <c r="AQ12" s="1802"/>
      <c r="AR12" s="1803"/>
    </row>
    <row r="13" spans="1:44" ht="31.5" customHeight="1">
      <c r="A13" s="607"/>
      <c r="B13" s="42"/>
      <c r="C13" s="43"/>
      <c r="D13" s="1793"/>
      <c r="E13" s="1804"/>
      <c r="F13" s="1806" t="s">
        <v>717</v>
      </c>
      <c r="G13" s="1807"/>
      <c r="H13" s="1807"/>
      <c r="I13" s="1807"/>
      <c r="J13" s="1807"/>
      <c r="K13" s="1808"/>
      <c r="L13" s="1806" t="s">
        <v>718</v>
      </c>
      <c r="M13" s="1807"/>
      <c r="N13" s="1807"/>
      <c r="O13" s="1807"/>
      <c r="P13" s="1807"/>
      <c r="Q13" s="1807"/>
      <c r="R13" s="1807"/>
      <c r="S13" s="1807"/>
      <c r="T13" s="1807"/>
      <c r="U13" s="1807"/>
      <c r="V13" s="1807"/>
      <c r="W13" s="1808"/>
      <c r="X13" s="270"/>
      <c r="Y13" s="1809" t="s">
        <v>719</v>
      </c>
      <c r="Z13" s="1810"/>
      <c r="AA13" s="1810"/>
      <c r="AB13" s="1810"/>
      <c r="AC13" s="1811"/>
      <c r="AD13" s="1812" t="s">
        <v>720</v>
      </c>
      <c r="AE13" s="1813"/>
      <c r="AF13" s="1813"/>
      <c r="AG13" s="1813"/>
      <c r="AH13" s="1813"/>
      <c r="AI13" s="1813"/>
      <c r="AJ13" s="1813"/>
      <c r="AK13" s="1813"/>
      <c r="AL13" s="1813"/>
      <c r="AM13" s="1813"/>
      <c r="AN13" s="1814"/>
      <c r="AO13" s="1788" t="s">
        <v>834</v>
      </c>
      <c r="AP13" s="1789"/>
      <c r="AQ13" s="1789"/>
      <c r="AR13" s="1790"/>
    </row>
    <row r="14" spans="1:44" ht="151.5" customHeight="1">
      <c r="A14" s="607"/>
      <c r="B14" s="42"/>
      <c r="C14" s="43"/>
      <c r="D14" s="1793"/>
      <c r="E14" s="1805"/>
      <c r="F14" s="271"/>
      <c r="G14" s="874" t="s">
        <v>721</v>
      </c>
      <c r="H14" s="874" t="s">
        <v>722</v>
      </c>
      <c r="I14" s="877" t="s">
        <v>1260</v>
      </c>
      <c r="J14" s="874" t="s">
        <v>1261</v>
      </c>
      <c r="K14" s="877" t="s">
        <v>1365</v>
      </c>
      <c r="L14" s="271"/>
      <c r="M14" s="260" t="s">
        <v>1</v>
      </c>
      <c r="N14" s="260" t="s">
        <v>723</v>
      </c>
      <c r="O14" s="260" t="s">
        <v>724</v>
      </c>
      <c r="P14" s="260" t="s">
        <v>1141</v>
      </c>
      <c r="Q14" s="260" t="s">
        <v>1146</v>
      </c>
      <c r="R14" s="260" t="s">
        <v>1147</v>
      </c>
      <c r="S14" s="260" t="s">
        <v>1140</v>
      </c>
      <c r="T14" s="260" t="s">
        <v>1261</v>
      </c>
      <c r="U14" s="260" t="s">
        <v>725</v>
      </c>
      <c r="V14" s="260" t="s">
        <v>1262</v>
      </c>
      <c r="W14" s="877" t="s">
        <v>1366</v>
      </c>
      <c r="X14" s="272"/>
      <c r="Y14" s="269"/>
      <c r="Z14" s="300" t="s">
        <v>1368</v>
      </c>
      <c r="AA14" s="260" t="s">
        <v>1263</v>
      </c>
      <c r="AB14" s="260" t="s">
        <v>1264</v>
      </c>
      <c r="AC14" s="300" t="s">
        <v>1366</v>
      </c>
      <c r="AD14" s="273"/>
      <c r="AE14" s="874" t="s">
        <v>1</v>
      </c>
      <c r="AF14" s="874" t="s">
        <v>723</v>
      </c>
      <c r="AG14" s="874" t="s">
        <v>724</v>
      </c>
      <c r="AH14" s="874" t="s">
        <v>1148</v>
      </c>
      <c r="AI14" s="874" t="s">
        <v>1150</v>
      </c>
      <c r="AJ14" s="874" t="s">
        <v>1151</v>
      </c>
      <c r="AK14" s="874" t="s">
        <v>1140</v>
      </c>
      <c r="AL14" s="874" t="s">
        <v>1261</v>
      </c>
      <c r="AM14" s="874" t="s">
        <v>1265</v>
      </c>
      <c r="AN14" s="300" t="s">
        <v>1366</v>
      </c>
      <c r="AO14" s="874" t="s">
        <v>1152</v>
      </c>
      <c r="AP14" s="260" t="s">
        <v>726</v>
      </c>
      <c r="AQ14" s="260" t="s">
        <v>1153</v>
      </c>
      <c r="AR14" s="260" t="s">
        <v>840</v>
      </c>
    </row>
    <row r="15" spans="1:44" s="1115" customFormat="1" ht="22.8">
      <c r="A15" s="1111"/>
      <c r="B15" s="1112"/>
      <c r="C15" s="1113"/>
      <c r="D15" s="1793"/>
      <c r="E15" s="1114" t="s">
        <v>1111</v>
      </c>
      <c r="F15" s="1114" t="s">
        <v>1112</v>
      </c>
      <c r="G15" s="1114" t="s">
        <v>1113</v>
      </c>
      <c r="H15" s="1114" t="s">
        <v>1484</v>
      </c>
      <c r="I15" s="1114" t="s">
        <v>1489</v>
      </c>
      <c r="J15" s="1114" t="s">
        <v>1490</v>
      </c>
      <c r="K15" s="1114" t="s">
        <v>1491</v>
      </c>
      <c r="L15" s="1114" t="s">
        <v>1120</v>
      </c>
      <c r="M15" s="1114" t="s">
        <v>1122</v>
      </c>
      <c r="N15" s="1114" t="s">
        <v>1124</v>
      </c>
      <c r="O15" s="1114" t="s">
        <v>1164</v>
      </c>
      <c r="P15" s="1114" t="s">
        <v>1467</v>
      </c>
      <c r="Q15" s="1114" t="s">
        <v>1493</v>
      </c>
      <c r="R15" s="1114" t="s">
        <v>1508</v>
      </c>
      <c r="S15" s="1114" t="s">
        <v>1509</v>
      </c>
      <c r="T15" s="1114" t="s">
        <v>1510</v>
      </c>
      <c r="U15" s="1114" t="s">
        <v>1168</v>
      </c>
      <c r="V15" s="1114" t="s">
        <v>1511</v>
      </c>
      <c r="W15" s="1114" t="s">
        <v>1512</v>
      </c>
      <c r="X15" s="1114" t="s">
        <v>1171</v>
      </c>
      <c r="Y15" s="1114" t="s">
        <v>1173</v>
      </c>
      <c r="Z15" s="1114" t="s">
        <v>1513</v>
      </c>
      <c r="AA15" s="1114" t="s">
        <v>1383</v>
      </c>
      <c r="AB15" s="1114" t="s">
        <v>1384</v>
      </c>
      <c r="AC15" s="1114" t="s">
        <v>1385</v>
      </c>
      <c r="AD15" s="1114" t="s">
        <v>1175</v>
      </c>
      <c r="AE15" s="1114" t="s">
        <v>1191</v>
      </c>
      <c r="AF15" s="1114" t="s">
        <v>1192</v>
      </c>
      <c r="AG15" s="1114" t="s">
        <v>1193</v>
      </c>
      <c r="AH15" s="1114" t="s">
        <v>1406</v>
      </c>
      <c r="AI15" s="1114" t="s">
        <v>1407</v>
      </c>
      <c r="AJ15" s="1114" t="s">
        <v>1514</v>
      </c>
      <c r="AK15" s="1114" t="s">
        <v>1515</v>
      </c>
      <c r="AL15" s="1114" t="s">
        <v>1516</v>
      </c>
      <c r="AM15" s="1114" t="s">
        <v>1517</v>
      </c>
      <c r="AN15" s="1114" t="s">
        <v>1518</v>
      </c>
      <c r="AO15" s="1114" t="s">
        <v>1469</v>
      </c>
      <c r="AP15" s="1114" t="s">
        <v>1195</v>
      </c>
      <c r="AQ15" s="1114" t="s">
        <v>1519</v>
      </c>
      <c r="AR15" s="1114" t="s">
        <v>1196</v>
      </c>
    </row>
    <row r="16" spans="1:44" s="1120" customFormat="1" ht="15.75" customHeight="1">
      <c r="A16" s="1116"/>
      <c r="B16" s="1117"/>
      <c r="C16" s="1118"/>
      <c r="D16" s="1794"/>
      <c r="E16" s="895" t="s">
        <v>727</v>
      </c>
      <c r="F16" s="895" t="s">
        <v>728</v>
      </c>
      <c r="G16" s="895" t="s">
        <v>729</v>
      </c>
      <c r="H16" s="895" t="s">
        <v>729</v>
      </c>
      <c r="I16" s="895" t="s">
        <v>1135</v>
      </c>
      <c r="J16" s="895" t="s">
        <v>1145</v>
      </c>
      <c r="K16" s="895" t="s">
        <v>1364</v>
      </c>
      <c r="L16" s="895" t="s">
        <v>1363</v>
      </c>
      <c r="M16" s="895" t="s">
        <v>730</v>
      </c>
      <c r="N16" s="895" t="s">
        <v>730</v>
      </c>
      <c r="O16" s="895" t="s">
        <v>730</v>
      </c>
      <c r="P16" s="895" t="s">
        <v>1142</v>
      </c>
      <c r="Q16" s="895" t="s">
        <v>1142</v>
      </c>
      <c r="R16" s="895" t="s">
        <v>1142</v>
      </c>
      <c r="S16" s="895" t="s">
        <v>1142</v>
      </c>
      <c r="T16" s="895" t="s">
        <v>1136</v>
      </c>
      <c r="U16" s="895" t="s">
        <v>1093</v>
      </c>
      <c r="V16" s="895" t="s">
        <v>1143</v>
      </c>
      <c r="W16" s="1119" t="s">
        <v>1364</v>
      </c>
      <c r="X16" s="895" t="s">
        <v>731</v>
      </c>
      <c r="Y16" s="895" t="s">
        <v>731</v>
      </c>
      <c r="Z16" s="895" t="s">
        <v>1367</v>
      </c>
      <c r="AA16" s="895" t="s">
        <v>1135</v>
      </c>
      <c r="AB16" s="895" t="s">
        <v>1136</v>
      </c>
      <c r="AC16" s="895" t="s">
        <v>1364</v>
      </c>
      <c r="AD16" s="895" t="s">
        <v>731</v>
      </c>
      <c r="AE16" s="895" t="s">
        <v>732</v>
      </c>
      <c r="AF16" s="895" t="s">
        <v>732</v>
      </c>
      <c r="AG16" s="895" t="s">
        <v>732</v>
      </c>
      <c r="AH16" s="895" t="s">
        <v>1149</v>
      </c>
      <c r="AI16" s="895" t="s">
        <v>1149</v>
      </c>
      <c r="AJ16" s="895" t="s">
        <v>1149</v>
      </c>
      <c r="AK16" s="895" t="s">
        <v>1149</v>
      </c>
      <c r="AL16" s="895" t="s">
        <v>1136</v>
      </c>
      <c r="AM16" s="895" t="s">
        <v>1143</v>
      </c>
      <c r="AN16" s="895" t="s">
        <v>1364</v>
      </c>
      <c r="AO16" s="895" t="s">
        <v>1154</v>
      </c>
      <c r="AP16" s="895" t="s">
        <v>733</v>
      </c>
      <c r="AQ16" s="895" t="s">
        <v>1154</v>
      </c>
      <c r="AR16" s="895" t="s">
        <v>733</v>
      </c>
    </row>
    <row r="17" spans="1:44" ht="30" customHeight="1">
      <c r="A17" s="607" t="s">
        <v>1586</v>
      </c>
      <c r="B17" s="1121" t="s">
        <v>1455</v>
      </c>
      <c r="C17" s="1122" t="s">
        <v>1137</v>
      </c>
      <c r="D17" s="906" t="s">
        <v>1240</v>
      </c>
      <c r="E17" s="1123">
        <f>F17+L17</f>
        <v>464380</v>
      </c>
      <c r="F17" s="1123">
        <f>G17+H17</f>
        <v>464380</v>
      </c>
      <c r="G17" s="1124">
        <v>464380</v>
      </c>
      <c r="H17" s="1124">
        <v>0</v>
      </c>
      <c r="I17" s="1124">
        <v>464380</v>
      </c>
      <c r="J17" s="1124">
        <v>0</v>
      </c>
      <c r="K17" s="1125">
        <v>0</v>
      </c>
      <c r="L17" s="1126">
        <v>0</v>
      </c>
      <c r="M17" s="1127">
        <v>0</v>
      </c>
      <c r="N17" s="1127">
        <v>0</v>
      </c>
      <c r="O17" s="1127">
        <v>0</v>
      </c>
      <c r="P17" s="1127">
        <v>0</v>
      </c>
      <c r="Q17" s="1127">
        <v>0</v>
      </c>
      <c r="R17" s="1127">
        <v>0</v>
      </c>
      <c r="S17" s="1127">
        <v>0</v>
      </c>
      <c r="T17" s="1128">
        <v>0</v>
      </c>
      <c r="U17" s="1128">
        <v>0</v>
      </c>
      <c r="V17" s="1128">
        <v>0</v>
      </c>
      <c r="W17" s="1129">
        <v>0</v>
      </c>
      <c r="X17" s="1123">
        <f>Y17+AD17</f>
        <v>-5</v>
      </c>
      <c r="Y17" s="1130">
        <f>AA17+AB17</f>
        <v>-5</v>
      </c>
      <c r="Z17" s="1127">
        <v>0</v>
      </c>
      <c r="AA17" s="1127">
        <v>-5</v>
      </c>
      <c r="AB17" s="1127">
        <v>0</v>
      </c>
      <c r="AC17" s="1131">
        <v>0</v>
      </c>
      <c r="AD17" s="1128">
        <v>0</v>
      </c>
      <c r="AE17" s="1127">
        <v>0</v>
      </c>
      <c r="AF17" s="1127">
        <v>0</v>
      </c>
      <c r="AG17" s="1127">
        <v>0</v>
      </c>
      <c r="AH17" s="1127">
        <v>0</v>
      </c>
      <c r="AI17" s="1127">
        <v>0</v>
      </c>
      <c r="AJ17" s="1127">
        <v>0</v>
      </c>
      <c r="AK17" s="1127">
        <v>0</v>
      </c>
      <c r="AL17" s="1131">
        <v>0</v>
      </c>
      <c r="AM17" s="1123">
        <f>AD17</f>
        <v>0</v>
      </c>
      <c r="AN17" s="1131">
        <v>0</v>
      </c>
      <c r="AO17" s="1127">
        <v>0</v>
      </c>
      <c r="AP17" s="1127">
        <v>0</v>
      </c>
      <c r="AQ17" s="1127">
        <v>0</v>
      </c>
      <c r="AR17" s="1127">
        <v>0</v>
      </c>
    </row>
    <row r="18" spans="1:44" ht="22.8">
      <c r="A18" s="607" t="s">
        <v>1288</v>
      </c>
      <c r="B18" s="1121" t="s">
        <v>1111</v>
      </c>
      <c r="C18" s="1132" t="s">
        <v>133</v>
      </c>
      <c r="D18" s="906" t="s">
        <v>2</v>
      </c>
      <c r="E18" s="1123">
        <f t="shared" ref="E18:E81" si="0">F18+L18</f>
        <v>840332</v>
      </c>
      <c r="F18" s="1123">
        <f t="shared" ref="F18:F73" si="1">G18+H18</f>
        <v>840332</v>
      </c>
      <c r="G18" s="1123">
        <f>G19+G20+G21+G22+G23</f>
        <v>840332</v>
      </c>
      <c r="H18" s="1123">
        <f t="shared" ref="H18:J18" si="2">H19+H20+H21+H22+H23</f>
        <v>0</v>
      </c>
      <c r="I18" s="1123">
        <f t="shared" si="2"/>
        <v>840332</v>
      </c>
      <c r="J18" s="1123">
        <f t="shared" si="2"/>
        <v>0</v>
      </c>
      <c r="K18" s="1123">
        <v>0</v>
      </c>
      <c r="L18" s="1123">
        <f t="shared" ref="L18:L73" si="3">M18+N18+O18+P18+Q18+R18+S18</f>
        <v>0</v>
      </c>
      <c r="M18" s="1123">
        <f t="shared" ref="M18:S18" si="4">M19+M20+M21+M22+M23</f>
        <v>0</v>
      </c>
      <c r="N18" s="1123">
        <f t="shared" si="4"/>
        <v>0</v>
      </c>
      <c r="O18" s="1123">
        <f t="shared" si="4"/>
        <v>0</v>
      </c>
      <c r="P18" s="1123">
        <f t="shared" si="4"/>
        <v>0</v>
      </c>
      <c r="Q18" s="1123">
        <f t="shared" si="4"/>
        <v>0</v>
      </c>
      <c r="R18" s="1123">
        <f>R19+R20+R21+R22+R23</f>
        <v>0</v>
      </c>
      <c r="S18" s="1123">
        <f t="shared" si="4"/>
        <v>0</v>
      </c>
      <c r="T18" s="1123">
        <v>0</v>
      </c>
      <c r="U18" s="1123">
        <f t="shared" ref="U18:U81" si="5">L18</f>
        <v>0</v>
      </c>
      <c r="V18" s="1123">
        <f t="shared" ref="V18:V53" si="6">L18</f>
        <v>0</v>
      </c>
      <c r="W18" s="1123">
        <v>0</v>
      </c>
      <c r="X18" s="1123">
        <f>Y18+AD18</f>
        <v>-650</v>
      </c>
      <c r="Y18" s="1123">
        <f>AA18+AB18</f>
        <v>-650</v>
      </c>
      <c r="Z18" s="1123">
        <f>Z19+Z20+Z21+Z22+Z23</f>
        <v>0</v>
      </c>
      <c r="AA18" s="1123">
        <f t="shared" ref="AA18:AB18" si="7">AA19+AA20+AA21+AA22+AA23</f>
        <v>-650</v>
      </c>
      <c r="AB18" s="1123">
        <f t="shared" si="7"/>
        <v>0</v>
      </c>
      <c r="AC18" s="1123">
        <v>0</v>
      </c>
      <c r="AD18" s="1123">
        <f t="shared" ref="AD18:AD73" si="8">AE18+AF18+AG18+AH18+AI18+AJ18+AK18</f>
        <v>0</v>
      </c>
      <c r="AE18" s="1123">
        <f t="shared" ref="AE18:AK18" si="9">AE19+AE20+AE21+AE22+AE23</f>
        <v>0</v>
      </c>
      <c r="AF18" s="1123">
        <f t="shared" si="9"/>
        <v>0</v>
      </c>
      <c r="AG18" s="1123">
        <f t="shared" si="9"/>
        <v>0</v>
      </c>
      <c r="AH18" s="1123">
        <f t="shared" si="9"/>
        <v>0</v>
      </c>
      <c r="AI18" s="1123">
        <f t="shared" si="9"/>
        <v>0</v>
      </c>
      <c r="AJ18" s="1123">
        <f t="shared" si="9"/>
        <v>0</v>
      </c>
      <c r="AK18" s="1123">
        <f t="shared" si="9"/>
        <v>0</v>
      </c>
      <c r="AL18" s="1123">
        <v>0</v>
      </c>
      <c r="AM18" s="1123">
        <f t="shared" ref="AM18:AM53" si="10">AD18</f>
        <v>0</v>
      </c>
      <c r="AN18" s="1123">
        <v>0</v>
      </c>
      <c r="AO18" s="1123">
        <f t="shared" ref="AO18:AR18" si="11">AO19+AO20+AO21+AO22+AO23</f>
        <v>0</v>
      </c>
      <c r="AP18" s="1123">
        <f t="shared" si="11"/>
        <v>0</v>
      </c>
      <c r="AQ18" s="1123">
        <f t="shared" si="11"/>
        <v>0</v>
      </c>
      <c r="AR18" s="1123">
        <f t="shared" si="11"/>
        <v>0</v>
      </c>
    </row>
    <row r="19" spans="1:44" ht="22.8">
      <c r="A19" s="607" t="s">
        <v>1289</v>
      </c>
      <c r="B19" s="1121" t="s">
        <v>1112</v>
      </c>
      <c r="C19" s="1133" t="s">
        <v>358</v>
      </c>
      <c r="D19" s="981" t="s">
        <v>359</v>
      </c>
      <c r="E19" s="1123">
        <f t="shared" si="0"/>
        <v>0</v>
      </c>
      <c r="F19" s="1123">
        <f t="shared" si="1"/>
        <v>0</v>
      </c>
      <c r="G19" s="1134">
        <v>0</v>
      </c>
      <c r="H19" s="1134">
        <v>0</v>
      </c>
      <c r="I19" s="1134">
        <v>0</v>
      </c>
      <c r="J19" s="1134">
        <v>0</v>
      </c>
      <c r="K19" s="1135">
        <v>0</v>
      </c>
      <c r="L19" s="1126">
        <f t="shared" si="3"/>
        <v>0</v>
      </c>
      <c r="M19" s="1134">
        <v>0</v>
      </c>
      <c r="N19" s="1134">
        <v>0</v>
      </c>
      <c r="O19" s="1134">
        <v>0</v>
      </c>
      <c r="P19" s="1134">
        <v>0</v>
      </c>
      <c r="Q19" s="1134">
        <v>0</v>
      </c>
      <c r="R19" s="1134">
        <v>0</v>
      </c>
      <c r="S19" s="1134">
        <v>0</v>
      </c>
      <c r="T19" s="1136">
        <v>0</v>
      </c>
      <c r="U19" s="1136">
        <f t="shared" si="5"/>
        <v>0</v>
      </c>
      <c r="V19" s="1136">
        <f t="shared" si="6"/>
        <v>0</v>
      </c>
      <c r="W19" s="1137">
        <v>0</v>
      </c>
      <c r="X19" s="1123">
        <f>Y19+AD19</f>
        <v>0</v>
      </c>
      <c r="Y19" s="1138">
        <f>AA19+AB19</f>
        <v>0</v>
      </c>
      <c r="Z19" s="1134">
        <v>0</v>
      </c>
      <c r="AA19" s="1134">
        <v>0</v>
      </c>
      <c r="AB19" s="1134">
        <v>0</v>
      </c>
      <c r="AC19" s="1135">
        <v>0</v>
      </c>
      <c r="AD19" s="1139">
        <f t="shared" si="8"/>
        <v>0</v>
      </c>
      <c r="AE19" s="1134">
        <v>0</v>
      </c>
      <c r="AF19" s="1134">
        <v>0</v>
      </c>
      <c r="AG19" s="1134">
        <v>0</v>
      </c>
      <c r="AH19" s="1134">
        <v>0</v>
      </c>
      <c r="AI19" s="1134">
        <v>0</v>
      </c>
      <c r="AJ19" s="1134">
        <v>0</v>
      </c>
      <c r="AK19" s="1134">
        <v>0</v>
      </c>
      <c r="AL19" s="1135">
        <v>0</v>
      </c>
      <c r="AM19" s="1123">
        <f t="shared" si="10"/>
        <v>0</v>
      </c>
      <c r="AN19" s="1135">
        <v>0</v>
      </c>
      <c r="AO19" s="1134">
        <v>0</v>
      </c>
      <c r="AP19" s="1134">
        <v>0</v>
      </c>
      <c r="AQ19" s="1134">
        <v>0</v>
      </c>
      <c r="AR19" s="1134">
        <v>0</v>
      </c>
    </row>
    <row r="20" spans="1:44" ht="22.8">
      <c r="A20" s="607" t="s">
        <v>1290</v>
      </c>
      <c r="B20" s="1121" t="s">
        <v>1113</v>
      </c>
      <c r="C20" s="1133" t="s">
        <v>85</v>
      </c>
      <c r="D20" s="981" t="s">
        <v>360</v>
      </c>
      <c r="E20" s="1123">
        <f t="shared" si="0"/>
        <v>840332</v>
      </c>
      <c r="F20" s="1136">
        <f t="shared" si="1"/>
        <v>840332</v>
      </c>
      <c r="G20" s="1134">
        <v>840332</v>
      </c>
      <c r="H20" s="1134">
        <v>0</v>
      </c>
      <c r="I20" s="1134">
        <v>840332</v>
      </c>
      <c r="J20" s="1134">
        <v>0</v>
      </c>
      <c r="K20" s="1135">
        <v>0</v>
      </c>
      <c r="L20" s="1139">
        <f t="shared" si="3"/>
        <v>0</v>
      </c>
      <c r="M20" s="1134">
        <v>0</v>
      </c>
      <c r="N20" s="1134">
        <v>0</v>
      </c>
      <c r="O20" s="1134">
        <v>0</v>
      </c>
      <c r="P20" s="1134">
        <v>0</v>
      </c>
      <c r="Q20" s="1134">
        <v>0</v>
      </c>
      <c r="R20" s="1134">
        <v>0</v>
      </c>
      <c r="S20" s="1134">
        <v>0</v>
      </c>
      <c r="T20" s="1136">
        <v>0</v>
      </c>
      <c r="U20" s="1136">
        <f t="shared" si="5"/>
        <v>0</v>
      </c>
      <c r="V20" s="1136">
        <f t="shared" si="6"/>
        <v>0</v>
      </c>
      <c r="W20" s="1137">
        <v>0</v>
      </c>
      <c r="X20" s="1136">
        <f t="shared" ref="X20:X83" si="12">Y20+AD20</f>
        <v>-650</v>
      </c>
      <c r="Y20" s="1138">
        <f t="shared" ref="Y20:Y51" si="13">AA20+AB20</f>
        <v>-650</v>
      </c>
      <c r="Z20" s="1134">
        <v>0</v>
      </c>
      <c r="AA20" s="1134">
        <v>-650</v>
      </c>
      <c r="AB20" s="1134">
        <v>0</v>
      </c>
      <c r="AC20" s="1135">
        <v>0</v>
      </c>
      <c r="AD20" s="1139">
        <f t="shared" si="8"/>
        <v>0</v>
      </c>
      <c r="AE20" s="1134">
        <v>0</v>
      </c>
      <c r="AF20" s="1134">
        <v>0</v>
      </c>
      <c r="AG20" s="1134">
        <v>0</v>
      </c>
      <c r="AH20" s="1134">
        <v>0</v>
      </c>
      <c r="AI20" s="1134">
        <v>0</v>
      </c>
      <c r="AJ20" s="1134">
        <v>0</v>
      </c>
      <c r="AK20" s="1134">
        <v>0</v>
      </c>
      <c r="AL20" s="1135">
        <v>0</v>
      </c>
      <c r="AM20" s="1123">
        <f t="shared" si="10"/>
        <v>0</v>
      </c>
      <c r="AN20" s="1135">
        <v>0</v>
      </c>
      <c r="AO20" s="1134">
        <v>0</v>
      </c>
      <c r="AP20" s="1134">
        <v>0</v>
      </c>
      <c r="AQ20" s="1134">
        <v>0</v>
      </c>
      <c r="AR20" s="1134">
        <v>0</v>
      </c>
    </row>
    <row r="21" spans="1:44" ht="22.8">
      <c r="A21" s="607" t="s">
        <v>1291</v>
      </c>
      <c r="B21" s="1121" t="s">
        <v>1114</v>
      </c>
      <c r="C21" s="1133" t="s">
        <v>361</v>
      </c>
      <c r="D21" s="981" t="s">
        <v>353</v>
      </c>
      <c r="E21" s="1123">
        <f t="shared" si="0"/>
        <v>0</v>
      </c>
      <c r="F21" s="1136">
        <f t="shared" si="1"/>
        <v>0</v>
      </c>
      <c r="G21" s="1134">
        <v>0</v>
      </c>
      <c r="H21" s="1134">
        <v>0</v>
      </c>
      <c r="I21" s="1134">
        <v>0</v>
      </c>
      <c r="J21" s="1134">
        <v>0</v>
      </c>
      <c r="K21" s="1135">
        <v>0</v>
      </c>
      <c r="L21" s="1139">
        <f t="shared" si="3"/>
        <v>0</v>
      </c>
      <c r="M21" s="1134">
        <v>0</v>
      </c>
      <c r="N21" s="1134">
        <v>0</v>
      </c>
      <c r="O21" s="1134">
        <v>0</v>
      </c>
      <c r="P21" s="1134">
        <v>0</v>
      </c>
      <c r="Q21" s="1134">
        <v>0</v>
      </c>
      <c r="R21" s="1134">
        <v>0</v>
      </c>
      <c r="S21" s="1134">
        <v>0</v>
      </c>
      <c r="T21" s="1136">
        <v>0</v>
      </c>
      <c r="U21" s="1136">
        <f t="shared" si="5"/>
        <v>0</v>
      </c>
      <c r="V21" s="1136">
        <f t="shared" si="6"/>
        <v>0</v>
      </c>
      <c r="W21" s="1137">
        <v>0</v>
      </c>
      <c r="X21" s="1136">
        <f t="shared" si="12"/>
        <v>0</v>
      </c>
      <c r="Y21" s="1138">
        <f t="shared" si="13"/>
        <v>0</v>
      </c>
      <c r="Z21" s="1134">
        <v>0</v>
      </c>
      <c r="AA21" s="1134">
        <v>0</v>
      </c>
      <c r="AB21" s="1134">
        <v>0</v>
      </c>
      <c r="AC21" s="1135">
        <v>0</v>
      </c>
      <c r="AD21" s="1139">
        <f t="shared" si="8"/>
        <v>0</v>
      </c>
      <c r="AE21" s="1134">
        <v>0</v>
      </c>
      <c r="AF21" s="1134">
        <v>0</v>
      </c>
      <c r="AG21" s="1134">
        <v>0</v>
      </c>
      <c r="AH21" s="1134">
        <v>0</v>
      </c>
      <c r="AI21" s="1134">
        <v>0</v>
      </c>
      <c r="AJ21" s="1134">
        <v>0</v>
      </c>
      <c r="AK21" s="1134">
        <v>0</v>
      </c>
      <c r="AL21" s="1135">
        <v>0</v>
      </c>
      <c r="AM21" s="1123">
        <f t="shared" si="10"/>
        <v>0</v>
      </c>
      <c r="AN21" s="1135">
        <v>0</v>
      </c>
      <c r="AO21" s="1134">
        <v>0</v>
      </c>
      <c r="AP21" s="1134">
        <v>0</v>
      </c>
      <c r="AQ21" s="1134">
        <v>0</v>
      </c>
      <c r="AR21" s="1134">
        <v>0</v>
      </c>
    </row>
    <row r="22" spans="1:44" ht="34.799999999999997">
      <c r="A22" s="607" t="s">
        <v>1292</v>
      </c>
      <c r="B22" s="1121" t="s">
        <v>1115</v>
      </c>
      <c r="C22" s="1133" t="s">
        <v>362</v>
      </c>
      <c r="D22" s="981" t="s">
        <v>355</v>
      </c>
      <c r="E22" s="1123">
        <f t="shared" si="0"/>
        <v>0</v>
      </c>
      <c r="F22" s="1136">
        <f t="shared" si="1"/>
        <v>0</v>
      </c>
      <c r="G22" s="1134">
        <v>0</v>
      </c>
      <c r="H22" s="1134">
        <v>0</v>
      </c>
      <c r="I22" s="1134">
        <v>0</v>
      </c>
      <c r="J22" s="1134">
        <v>0</v>
      </c>
      <c r="K22" s="1135">
        <v>0</v>
      </c>
      <c r="L22" s="1139">
        <f t="shared" si="3"/>
        <v>0</v>
      </c>
      <c r="M22" s="1134">
        <v>0</v>
      </c>
      <c r="N22" s="1134">
        <v>0</v>
      </c>
      <c r="O22" s="1134">
        <v>0</v>
      </c>
      <c r="P22" s="1134">
        <v>0</v>
      </c>
      <c r="Q22" s="1134">
        <v>0</v>
      </c>
      <c r="R22" s="1134">
        <v>0</v>
      </c>
      <c r="S22" s="1134">
        <v>0</v>
      </c>
      <c r="T22" s="1136">
        <v>0</v>
      </c>
      <c r="U22" s="1136">
        <f t="shared" si="5"/>
        <v>0</v>
      </c>
      <c r="V22" s="1136">
        <f t="shared" si="6"/>
        <v>0</v>
      </c>
      <c r="W22" s="1137">
        <v>0</v>
      </c>
      <c r="X22" s="1136">
        <f t="shared" si="12"/>
        <v>0</v>
      </c>
      <c r="Y22" s="1138">
        <f t="shared" si="13"/>
        <v>0</v>
      </c>
      <c r="Z22" s="1134">
        <v>0</v>
      </c>
      <c r="AA22" s="1134">
        <v>0</v>
      </c>
      <c r="AB22" s="1134">
        <v>0</v>
      </c>
      <c r="AC22" s="1135">
        <v>0</v>
      </c>
      <c r="AD22" s="1139">
        <f t="shared" si="8"/>
        <v>0</v>
      </c>
      <c r="AE22" s="1134">
        <v>0</v>
      </c>
      <c r="AF22" s="1134">
        <v>0</v>
      </c>
      <c r="AG22" s="1134">
        <v>0</v>
      </c>
      <c r="AH22" s="1134">
        <v>0</v>
      </c>
      <c r="AI22" s="1134">
        <v>0</v>
      </c>
      <c r="AJ22" s="1134">
        <v>0</v>
      </c>
      <c r="AK22" s="1134">
        <v>0</v>
      </c>
      <c r="AL22" s="1135">
        <v>0</v>
      </c>
      <c r="AM22" s="1123">
        <f t="shared" si="10"/>
        <v>0</v>
      </c>
      <c r="AN22" s="1135">
        <v>0</v>
      </c>
      <c r="AO22" s="1134">
        <v>0</v>
      </c>
      <c r="AP22" s="1134">
        <v>0</v>
      </c>
      <c r="AQ22" s="1134">
        <v>0</v>
      </c>
      <c r="AR22" s="1134">
        <v>0</v>
      </c>
    </row>
    <row r="23" spans="1:44" ht="22.8">
      <c r="A23" s="607" t="s">
        <v>1293</v>
      </c>
      <c r="B23" s="1121" t="s">
        <v>1120</v>
      </c>
      <c r="C23" s="1140" t="s">
        <v>363</v>
      </c>
      <c r="D23" s="986" t="s">
        <v>357</v>
      </c>
      <c r="E23" s="1123">
        <f t="shared" si="0"/>
        <v>0</v>
      </c>
      <c r="F23" s="1141">
        <f t="shared" si="1"/>
        <v>0</v>
      </c>
      <c r="G23" s="1142">
        <v>0</v>
      </c>
      <c r="H23" s="1142">
        <v>0</v>
      </c>
      <c r="I23" s="1142">
        <v>0</v>
      </c>
      <c r="J23" s="1142">
        <v>0</v>
      </c>
      <c r="K23" s="1143">
        <v>0</v>
      </c>
      <c r="L23" s="1144">
        <f t="shared" si="3"/>
        <v>0</v>
      </c>
      <c r="M23" s="1142">
        <v>0</v>
      </c>
      <c r="N23" s="1142">
        <v>0</v>
      </c>
      <c r="O23" s="1142">
        <v>0</v>
      </c>
      <c r="P23" s="1142">
        <v>0</v>
      </c>
      <c r="Q23" s="1142">
        <v>0</v>
      </c>
      <c r="R23" s="1142">
        <v>0</v>
      </c>
      <c r="S23" s="1142">
        <v>0</v>
      </c>
      <c r="T23" s="1141">
        <v>0</v>
      </c>
      <c r="U23" s="1141">
        <f t="shared" si="5"/>
        <v>0</v>
      </c>
      <c r="V23" s="1141">
        <f t="shared" si="6"/>
        <v>0</v>
      </c>
      <c r="W23" s="1145">
        <v>0</v>
      </c>
      <c r="X23" s="1141">
        <f t="shared" si="12"/>
        <v>0</v>
      </c>
      <c r="Y23" s="1138">
        <f t="shared" si="13"/>
        <v>0</v>
      </c>
      <c r="Z23" s="1142">
        <v>0</v>
      </c>
      <c r="AA23" s="1142">
        <v>0</v>
      </c>
      <c r="AB23" s="1142">
        <v>0</v>
      </c>
      <c r="AC23" s="1143">
        <v>0</v>
      </c>
      <c r="AD23" s="1144">
        <f t="shared" si="8"/>
        <v>0</v>
      </c>
      <c r="AE23" s="1142">
        <v>0</v>
      </c>
      <c r="AF23" s="1142">
        <v>0</v>
      </c>
      <c r="AG23" s="1142">
        <v>0</v>
      </c>
      <c r="AH23" s="1142">
        <v>0</v>
      </c>
      <c r="AI23" s="1142">
        <v>0</v>
      </c>
      <c r="AJ23" s="1142">
        <v>0</v>
      </c>
      <c r="AK23" s="1142">
        <v>0</v>
      </c>
      <c r="AL23" s="1143">
        <v>0</v>
      </c>
      <c r="AM23" s="1123">
        <f t="shared" si="10"/>
        <v>0</v>
      </c>
      <c r="AN23" s="1143">
        <v>0</v>
      </c>
      <c r="AO23" s="1142">
        <v>0</v>
      </c>
      <c r="AP23" s="1142">
        <v>0</v>
      </c>
      <c r="AQ23" s="1142">
        <v>0</v>
      </c>
      <c r="AR23" s="1142">
        <v>0</v>
      </c>
    </row>
    <row r="24" spans="1:44" ht="22.8">
      <c r="A24" s="607" t="s">
        <v>1294</v>
      </c>
      <c r="B24" s="1121" t="s">
        <v>1122</v>
      </c>
      <c r="C24" s="1146" t="s">
        <v>134</v>
      </c>
      <c r="D24" s="906" t="s">
        <v>364</v>
      </c>
      <c r="E24" s="1123">
        <f t="shared" si="0"/>
        <v>2147767</v>
      </c>
      <c r="F24" s="1123">
        <f t="shared" si="1"/>
        <v>2094910</v>
      </c>
      <c r="G24" s="1123">
        <f>G25+G26+G27+G28+G29+G32</f>
        <v>2083393</v>
      </c>
      <c r="H24" s="1123">
        <f t="shared" ref="H24:J24" si="14">H25+H26+H27+H28+H29+H32</f>
        <v>11517</v>
      </c>
      <c r="I24" s="1123">
        <f t="shared" si="14"/>
        <v>1909202</v>
      </c>
      <c r="J24" s="1123">
        <f t="shared" si="14"/>
        <v>185708</v>
      </c>
      <c r="K24" s="1123">
        <v>0</v>
      </c>
      <c r="L24" s="1123">
        <f t="shared" si="3"/>
        <v>52857</v>
      </c>
      <c r="M24" s="1123">
        <f t="shared" ref="M24:S24" si="15">M25+M26+M27+M28+M29+M32</f>
        <v>37383</v>
      </c>
      <c r="N24" s="1123">
        <f t="shared" si="15"/>
        <v>2072</v>
      </c>
      <c r="O24" s="1123">
        <f t="shared" si="15"/>
        <v>1507</v>
      </c>
      <c r="P24" s="1123">
        <f t="shared" si="15"/>
        <v>3482</v>
      </c>
      <c r="Q24" s="1123">
        <f t="shared" si="15"/>
        <v>4871</v>
      </c>
      <c r="R24" s="1123">
        <f t="shared" si="15"/>
        <v>2674</v>
      </c>
      <c r="S24" s="1123">
        <f t="shared" si="15"/>
        <v>868</v>
      </c>
      <c r="T24" s="1123">
        <v>0</v>
      </c>
      <c r="U24" s="1123">
        <f t="shared" si="5"/>
        <v>52857</v>
      </c>
      <c r="V24" s="1123">
        <f t="shared" si="6"/>
        <v>52857</v>
      </c>
      <c r="W24" s="1123">
        <v>0</v>
      </c>
      <c r="X24" s="1123">
        <f>Y24+AD24</f>
        <v>-93223</v>
      </c>
      <c r="Y24" s="1123">
        <f>AA24+AB24</f>
        <v>-45938</v>
      </c>
      <c r="Z24" s="1123">
        <f t="shared" ref="Z24:AB24" si="16">Z25+Z26+Z27+Z28+Z29+Z32</f>
        <v>-514</v>
      </c>
      <c r="AA24" s="1123">
        <f t="shared" si="16"/>
        <v>-19980</v>
      </c>
      <c r="AB24" s="1123">
        <f t="shared" si="16"/>
        <v>-25958</v>
      </c>
      <c r="AC24" s="1123">
        <v>0</v>
      </c>
      <c r="AD24" s="1123">
        <f t="shared" si="8"/>
        <v>-47285</v>
      </c>
      <c r="AE24" s="1123">
        <f t="shared" ref="AE24:AK24" si="17">AE25+AE26+AE27+AE28+AE29+AE32</f>
        <v>-31811</v>
      </c>
      <c r="AF24" s="1123">
        <f t="shared" si="17"/>
        <v>-2072</v>
      </c>
      <c r="AG24" s="1123">
        <f t="shared" si="17"/>
        <v>-1507</v>
      </c>
      <c r="AH24" s="1123">
        <f t="shared" si="17"/>
        <v>-3482</v>
      </c>
      <c r="AI24" s="1123">
        <f t="shared" si="17"/>
        <v>-4871</v>
      </c>
      <c r="AJ24" s="1123">
        <f t="shared" si="17"/>
        <v>-2674</v>
      </c>
      <c r="AK24" s="1123">
        <f t="shared" si="17"/>
        <v>-868</v>
      </c>
      <c r="AL24" s="1123">
        <v>0</v>
      </c>
      <c r="AM24" s="1123">
        <f t="shared" si="10"/>
        <v>-47285</v>
      </c>
      <c r="AN24" s="1123">
        <v>0</v>
      </c>
      <c r="AO24" s="1123">
        <f t="shared" ref="AO24:AR24" si="18">AO25+AO26+AO27+AO28+AO29+AO32</f>
        <v>1283715</v>
      </c>
      <c r="AP24" s="1123">
        <f t="shared" si="18"/>
        <v>5294</v>
      </c>
      <c r="AQ24" s="1123">
        <f t="shared" si="18"/>
        <v>14952</v>
      </c>
      <c r="AR24" s="1123">
        <f t="shared" si="18"/>
        <v>278</v>
      </c>
    </row>
    <row r="25" spans="1:44" ht="22.8">
      <c r="A25" s="607" t="s">
        <v>1295</v>
      </c>
      <c r="B25" s="1121" t="s">
        <v>1124</v>
      </c>
      <c r="C25" s="1140" t="s">
        <v>358</v>
      </c>
      <c r="D25" s="981" t="s">
        <v>359</v>
      </c>
      <c r="E25" s="1123">
        <f t="shared" si="0"/>
        <v>0</v>
      </c>
      <c r="F25" s="1123">
        <f t="shared" si="1"/>
        <v>0</v>
      </c>
      <c r="G25" s="1142">
        <v>0</v>
      </c>
      <c r="H25" s="1142">
        <v>0</v>
      </c>
      <c r="I25" s="1142">
        <v>0</v>
      </c>
      <c r="J25" s="1142">
        <v>0</v>
      </c>
      <c r="K25" s="1143">
        <v>0</v>
      </c>
      <c r="L25" s="1126">
        <f t="shared" si="3"/>
        <v>0</v>
      </c>
      <c r="M25" s="1147">
        <v>0</v>
      </c>
      <c r="N25" s="1147">
        <v>0</v>
      </c>
      <c r="O25" s="1147">
        <v>0</v>
      </c>
      <c r="P25" s="1147">
        <v>0</v>
      </c>
      <c r="Q25" s="1147">
        <v>0</v>
      </c>
      <c r="R25" s="1147">
        <v>0</v>
      </c>
      <c r="S25" s="1147">
        <v>0</v>
      </c>
      <c r="T25" s="1141">
        <v>0</v>
      </c>
      <c r="U25" s="1141">
        <f t="shared" si="5"/>
        <v>0</v>
      </c>
      <c r="V25" s="1141">
        <f t="shared" si="6"/>
        <v>0</v>
      </c>
      <c r="W25" s="1145">
        <v>0</v>
      </c>
      <c r="X25" s="1123">
        <f t="shared" si="12"/>
        <v>0</v>
      </c>
      <c r="Y25" s="1148">
        <f t="shared" si="13"/>
        <v>0</v>
      </c>
      <c r="Z25" s="1147">
        <v>0</v>
      </c>
      <c r="AA25" s="1147">
        <v>0</v>
      </c>
      <c r="AB25" s="1147">
        <v>0</v>
      </c>
      <c r="AC25" s="1149">
        <v>0</v>
      </c>
      <c r="AD25" s="1144">
        <f t="shared" si="8"/>
        <v>0</v>
      </c>
      <c r="AE25" s="1142">
        <v>0</v>
      </c>
      <c r="AF25" s="1142">
        <v>0</v>
      </c>
      <c r="AG25" s="1142">
        <v>0</v>
      </c>
      <c r="AH25" s="1142">
        <v>0</v>
      </c>
      <c r="AI25" s="1142">
        <v>0</v>
      </c>
      <c r="AJ25" s="1142">
        <v>0</v>
      </c>
      <c r="AK25" s="1142">
        <v>0</v>
      </c>
      <c r="AL25" s="1143">
        <v>0</v>
      </c>
      <c r="AM25" s="1123">
        <f t="shared" si="10"/>
        <v>0</v>
      </c>
      <c r="AN25" s="1143">
        <v>0</v>
      </c>
      <c r="AO25" s="1142">
        <v>0</v>
      </c>
      <c r="AP25" s="1142">
        <v>0</v>
      </c>
      <c r="AQ25" s="1142">
        <v>0</v>
      </c>
      <c r="AR25" s="1142">
        <v>0</v>
      </c>
    </row>
    <row r="26" spans="1:44" ht="22.8">
      <c r="A26" s="607" t="s">
        <v>1304</v>
      </c>
      <c r="B26" s="1121" t="s">
        <v>1164</v>
      </c>
      <c r="C26" s="1133" t="s">
        <v>85</v>
      </c>
      <c r="D26" s="981" t="s">
        <v>360</v>
      </c>
      <c r="E26" s="1123">
        <f t="shared" si="0"/>
        <v>22108</v>
      </c>
      <c r="F26" s="1123">
        <f t="shared" si="1"/>
        <v>22108</v>
      </c>
      <c r="G26" s="1147">
        <v>22108</v>
      </c>
      <c r="H26" s="1147">
        <v>0</v>
      </c>
      <c r="I26" s="1147">
        <v>22108</v>
      </c>
      <c r="J26" s="1147">
        <v>0</v>
      </c>
      <c r="K26" s="1149">
        <v>0</v>
      </c>
      <c r="L26" s="1126">
        <f t="shared" si="3"/>
        <v>0</v>
      </c>
      <c r="M26" s="1147">
        <v>0</v>
      </c>
      <c r="N26" s="1147">
        <v>0</v>
      </c>
      <c r="O26" s="1147">
        <v>0</v>
      </c>
      <c r="P26" s="1147">
        <v>0</v>
      </c>
      <c r="Q26" s="1147">
        <v>0</v>
      </c>
      <c r="R26" s="1147">
        <v>0</v>
      </c>
      <c r="S26" s="1147">
        <v>0</v>
      </c>
      <c r="T26" s="1141">
        <v>0</v>
      </c>
      <c r="U26" s="1141">
        <f t="shared" si="5"/>
        <v>0</v>
      </c>
      <c r="V26" s="1141">
        <f t="shared" si="6"/>
        <v>0</v>
      </c>
      <c r="W26" s="1145">
        <v>0</v>
      </c>
      <c r="X26" s="1123">
        <f t="shared" si="12"/>
        <v>-66</v>
      </c>
      <c r="Y26" s="1148">
        <f t="shared" si="13"/>
        <v>-66</v>
      </c>
      <c r="Z26" s="1147">
        <v>0</v>
      </c>
      <c r="AA26" s="1147">
        <v>-66</v>
      </c>
      <c r="AB26" s="1147">
        <v>0</v>
      </c>
      <c r="AC26" s="1149">
        <v>0</v>
      </c>
      <c r="AD26" s="1144">
        <f t="shared" si="8"/>
        <v>0</v>
      </c>
      <c r="AE26" s="1147">
        <v>0</v>
      </c>
      <c r="AF26" s="1147">
        <v>0</v>
      </c>
      <c r="AG26" s="1147">
        <v>0</v>
      </c>
      <c r="AH26" s="1147">
        <v>0</v>
      </c>
      <c r="AI26" s="1147">
        <v>0</v>
      </c>
      <c r="AJ26" s="1147">
        <v>0</v>
      </c>
      <c r="AK26" s="1147">
        <v>0</v>
      </c>
      <c r="AL26" s="1149">
        <v>0</v>
      </c>
      <c r="AM26" s="1123">
        <f t="shared" si="10"/>
        <v>0</v>
      </c>
      <c r="AN26" s="1143">
        <v>0</v>
      </c>
      <c r="AO26" s="1147">
        <v>1855</v>
      </c>
      <c r="AP26" s="1147">
        <v>0</v>
      </c>
      <c r="AQ26" s="1147">
        <v>0</v>
      </c>
      <c r="AR26" s="1147">
        <v>0</v>
      </c>
    </row>
    <row r="27" spans="1:44" ht="22.8">
      <c r="A27" s="607" t="s">
        <v>1305</v>
      </c>
      <c r="B27" s="1121" t="s">
        <v>1166</v>
      </c>
      <c r="C27" s="1140" t="s">
        <v>361</v>
      </c>
      <c r="D27" s="981" t="s">
        <v>353</v>
      </c>
      <c r="E27" s="1123">
        <f t="shared" si="0"/>
        <v>213082</v>
      </c>
      <c r="F27" s="1123">
        <f t="shared" si="1"/>
        <v>213082</v>
      </c>
      <c r="G27" s="1147">
        <v>213082</v>
      </c>
      <c r="H27" s="1147">
        <v>0</v>
      </c>
      <c r="I27" s="1147">
        <v>213082</v>
      </c>
      <c r="J27" s="1147">
        <v>0</v>
      </c>
      <c r="K27" s="1149">
        <v>0</v>
      </c>
      <c r="L27" s="1126">
        <f t="shared" si="3"/>
        <v>0</v>
      </c>
      <c r="M27" s="1147">
        <v>0</v>
      </c>
      <c r="N27" s="1147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1">
        <v>0</v>
      </c>
      <c r="U27" s="1141">
        <f t="shared" si="5"/>
        <v>0</v>
      </c>
      <c r="V27" s="1141">
        <f t="shared" si="6"/>
        <v>0</v>
      </c>
      <c r="W27" s="1145">
        <v>0</v>
      </c>
      <c r="X27" s="1123">
        <f t="shared" si="12"/>
        <v>-4</v>
      </c>
      <c r="Y27" s="1148">
        <f t="shared" si="13"/>
        <v>-4</v>
      </c>
      <c r="Z27" s="1147">
        <v>0</v>
      </c>
      <c r="AA27" s="1147">
        <v>-4</v>
      </c>
      <c r="AB27" s="1147">
        <v>0</v>
      </c>
      <c r="AC27" s="1149">
        <v>0</v>
      </c>
      <c r="AD27" s="1144">
        <f t="shared" si="8"/>
        <v>0</v>
      </c>
      <c r="AE27" s="1147">
        <v>0</v>
      </c>
      <c r="AF27" s="1147">
        <v>0</v>
      </c>
      <c r="AG27" s="1147">
        <v>0</v>
      </c>
      <c r="AH27" s="1147">
        <v>0</v>
      </c>
      <c r="AI27" s="1147">
        <v>0</v>
      </c>
      <c r="AJ27" s="1147">
        <v>0</v>
      </c>
      <c r="AK27" s="1147">
        <v>0</v>
      </c>
      <c r="AL27" s="1149">
        <v>0</v>
      </c>
      <c r="AM27" s="1123">
        <f t="shared" si="10"/>
        <v>0</v>
      </c>
      <c r="AN27" s="1143">
        <v>0</v>
      </c>
      <c r="AO27" s="1147">
        <v>0</v>
      </c>
      <c r="AP27" s="1147">
        <v>0</v>
      </c>
      <c r="AQ27" s="1147">
        <v>0</v>
      </c>
      <c r="AR27" s="1147">
        <v>0</v>
      </c>
    </row>
    <row r="28" spans="1:44" ht="34.799999999999997">
      <c r="A28" s="607" t="s">
        <v>1306</v>
      </c>
      <c r="B28" s="1121" t="s">
        <v>1168</v>
      </c>
      <c r="C28" s="1140" t="s">
        <v>362</v>
      </c>
      <c r="D28" s="981" t="s">
        <v>355</v>
      </c>
      <c r="E28" s="1123">
        <f t="shared" si="0"/>
        <v>47970</v>
      </c>
      <c r="F28" s="1123">
        <f t="shared" si="1"/>
        <v>47970</v>
      </c>
      <c r="G28" s="1147">
        <v>47970</v>
      </c>
      <c r="H28" s="1147">
        <v>0</v>
      </c>
      <c r="I28" s="1147">
        <v>47844</v>
      </c>
      <c r="J28" s="1147">
        <v>126</v>
      </c>
      <c r="K28" s="1149">
        <v>0</v>
      </c>
      <c r="L28" s="1126">
        <f t="shared" si="3"/>
        <v>0</v>
      </c>
      <c r="M28" s="1147">
        <v>0</v>
      </c>
      <c r="N28" s="1147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1">
        <v>0</v>
      </c>
      <c r="U28" s="1141">
        <f t="shared" si="5"/>
        <v>0</v>
      </c>
      <c r="V28" s="1141">
        <f t="shared" si="6"/>
        <v>0</v>
      </c>
      <c r="W28" s="1145">
        <v>0</v>
      </c>
      <c r="X28" s="1123">
        <f t="shared" si="12"/>
        <v>-1165</v>
      </c>
      <c r="Y28" s="1148">
        <f t="shared" si="13"/>
        <v>-1165</v>
      </c>
      <c r="Z28" s="1147">
        <v>0</v>
      </c>
      <c r="AA28" s="1147">
        <v>-1160</v>
      </c>
      <c r="AB28" s="1147">
        <v>-5</v>
      </c>
      <c r="AC28" s="1149">
        <v>0</v>
      </c>
      <c r="AD28" s="1144">
        <f t="shared" si="8"/>
        <v>0</v>
      </c>
      <c r="AE28" s="1147">
        <v>0</v>
      </c>
      <c r="AF28" s="1147">
        <v>0</v>
      </c>
      <c r="AG28" s="1147">
        <v>0</v>
      </c>
      <c r="AH28" s="1147">
        <v>0</v>
      </c>
      <c r="AI28" s="1147">
        <v>0</v>
      </c>
      <c r="AJ28" s="1147">
        <v>0</v>
      </c>
      <c r="AK28" s="1147">
        <v>0</v>
      </c>
      <c r="AL28" s="1149">
        <v>0</v>
      </c>
      <c r="AM28" s="1123">
        <f t="shared" si="10"/>
        <v>0</v>
      </c>
      <c r="AN28" s="1143">
        <v>0</v>
      </c>
      <c r="AO28" s="1147">
        <v>36695</v>
      </c>
      <c r="AP28" s="1147">
        <v>0</v>
      </c>
      <c r="AQ28" s="1147">
        <v>0</v>
      </c>
      <c r="AR28" s="1147">
        <v>0</v>
      </c>
    </row>
    <row r="29" spans="1:44" ht="22.8">
      <c r="A29" s="607" t="s">
        <v>1307</v>
      </c>
      <c r="B29" s="1121" t="s">
        <v>1169</v>
      </c>
      <c r="C29" s="1140" t="s">
        <v>363</v>
      </c>
      <c r="D29" s="981" t="s">
        <v>357</v>
      </c>
      <c r="E29" s="1123">
        <f t="shared" si="0"/>
        <v>809285</v>
      </c>
      <c r="F29" s="1123">
        <f t="shared" si="1"/>
        <v>799615</v>
      </c>
      <c r="G29" s="1147">
        <v>791320</v>
      </c>
      <c r="H29" s="1147">
        <v>8295</v>
      </c>
      <c r="I29" s="1147">
        <v>672985</v>
      </c>
      <c r="J29" s="1147">
        <v>126630</v>
      </c>
      <c r="K29" s="1149">
        <v>0</v>
      </c>
      <c r="L29" s="1126">
        <f t="shared" si="3"/>
        <v>9670</v>
      </c>
      <c r="M29" s="1147">
        <v>5493</v>
      </c>
      <c r="N29" s="1147">
        <v>389</v>
      </c>
      <c r="O29" s="1147">
        <v>126</v>
      </c>
      <c r="P29" s="1147">
        <v>239</v>
      </c>
      <c r="Q29" s="1147">
        <v>697</v>
      </c>
      <c r="R29" s="1147">
        <v>1858</v>
      </c>
      <c r="S29" s="1147">
        <v>868</v>
      </c>
      <c r="T29" s="1141">
        <v>0</v>
      </c>
      <c r="U29" s="1141">
        <f t="shared" si="5"/>
        <v>9670</v>
      </c>
      <c r="V29" s="1141">
        <f t="shared" si="6"/>
        <v>9670</v>
      </c>
      <c r="W29" s="1145">
        <v>0</v>
      </c>
      <c r="X29" s="1123">
        <f t="shared" si="12"/>
        <v>-41063</v>
      </c>
      <c r="Y29" s="1148">
        <f t="shared" si="13"/>
        <v>-31477</v>
      </c>
      <c r="Z29" s="1147">
        <v>-131</v>
      </c>
      <c r="AA29" s="1147">
        <v>-10963</v>
      </c>
      <c r="AB29" s="1147">
        <v>-20514</v>
      </c>
      <c r="AC29" s="1149">
        <v>0</v>
      </c>
      <c r="AD29" s="1144">
        <f t="shared" si="8"/>
        <v>-9586</v>
      </c>
      <c r="AE29" s="1147">
        <v>-5409</v>
      </c>
      <c r="AF29" s="1147">
        <v>-389</v>
      </c>
      <c r="AG29" s="1147">
        <v>-126</v>
      </c>
      <c r="AH29" s="1147">
        <v>-239</v>
      </c>
      <c r="AI29" s="1147">
        <v>-697</v>
      </c>
      <c r="AJ29" s="1147">
        <v>-1858</v>
      </c>
      <c r="AK29" s="1147">
        <v>-868</v>
      </c>
      <c r="AL29" s="1149">
        <v>0</v>
      </c>
      <c r="AM29" s="1123">
        <f t="shared" si="10"/>
        <v>-9586</v>
      </c>
      <c r="AN29" s="1143">
        <v>0</v>
      </c>
      <c r="AO29" s="1147">
        <v>519948</v>
      </c>
      <c r="AP29" s="1147">
        <v>84</v>
      </c>
      <c r="AQ29" s="1147">
        <v>8419</v>
      </c>
      <c r="AR29" s="1147">
        <v>0</v>
      </c>
    </row>
    <row r="30" spans="1:44" ht="30">
      <c r="A30" s="607" t="s">
        <v>1308</v>
      </c>
      <c r="B30" s="1121" t="s">
        <v>1171</v>
      </c>
      <c r="C30" s="1150" t="s">
        <v>734</v>
      </c>
      <c r="D30" s="1151" t="s">
        <v>836</v>
      </c>
      <c r="E30" s="1123">
        <f t="shared" si="0"/>
        <v>651596</v>
      </c>
      <c r="F30" s="1123">
        <f>G30+H30</f>
        <v>642387</v>
      </c>
      <c r="G30" s="1147">
        <v>637302</v>
      </c>
      <c r="H30" s="1147">
        <v>5085</v>
      </c>
      <c r="I30" s="1147">
        <v>564285</v>
      </c>
      <c r="J30" s="1147">
        <v>78102</v>
      </c>
      <c r="K30" s="1149">
        <v>0</v>
      </c>
      <c r="L30" s="1126">
        <f t="shared" si="3"/>
        <v>9209</v>
      </c>
      <c r="M30" s="1147">
        <v>5331</v>
      </c>
      <c r="N30" s="1147">
        <v>90</v>
      </c>
      <c r="O30" s="1147">
        <v>126</v>
      </c>
      <c r="P30" s="1147">
        <v>239</v>
      </c>
      <c r="Q30" s="1147">
        <v>697</v>
      </c>
      <c r="R30" s="1147">
        <v>1858</v>
      </c>
      <c r="S30" s="1147">
        <v>868</v>
      </c>
      <c r="T30" s="1141">
        <v>0</v>
      </c>
      <c r="U30" s="1141">
        <f t="shared" si="5"/>
        <v>9209</v>
      </c>
      <c r="V30" s="1141">
        <f t="shared" si="6"/>
        <v>9209</v>
      </c>
      <c r="W30" s="1145">
        <v>0</v>
      </c>
      <c r="X30" s="1123">
        <f t="shared" si="12"/>
        <v>-26516</v>
      </c>
      <c r="Y30" s="1148">
        <f t="shared" si="13"/>
        <v>-17390</v>
      </c>
      <c r="Z30" s="1147">
        <v>-128</v>
      </c>
      <c r="AA30" s="1147">
        <v>-9795</v>
      </c>
      <c r="AB30" s="1147">
        <v>-7595</v>
      </c>
      <c r="AC30" s="1149">
        <v>0</v>
      </c>
      <c r="AD30" s="1144">
        <f t="shared" si="8"/>
        <v>-9126</v>
      </c>
      <c r="AE30" s="1147">
        <v>-5248</v>
      </c>
      <c r="AF30" s="1147">
        <v>-90</v>
      </c>
      <c r="AG30" s="1147">
        <v>-126</v>
      </c>
      <c r="AH30" s="1147">
        <v>-239</v>
      </c>
      <c r="AI30" s="1147">
        <v>-697</v>
      </c>
      <c r="AJ30" s="1147">
        <v>-1858</v>
      </c>
      <c r="AK30" s="1147">
        <v>-868</v>
      </c>
      <c r="AL30" s="1149">
        <v>0</v>
      </c>
      <c r="AM30" s="1123">
        <f t="shared" si="10"/>
        <v>-9126</v>
      </c>
      <c r="AN30" s="1143">
        <v>0</v>
      </c>
      <c r="AO30" s="1147">
        <v>442145</v>
      </c>
      <c r="AP30" s="1147">
        <v>83</v>
      </c>
      <c r="AQ30" s="1147">
        <v>8419</v>
      </c>
      <c r="AR30" s="1147">
        <v>0</v>
      </c>
    </row>
    <row r="31" spans="1:44" ht="30" customHeight="1">
      <c r="A31" s="607" t="s">
        <v>1309</v>
      </c>
      <c r="B31" s="1121" t="s">
        <v>1173</v>
      </c>
      <c r="C31" s="1150" t="s">
        <v>735</v>
      </c>
      <c r="D31" s="1152" t="s">
        <v>1278</v>
      </c>
      <c r="E31" s="1123">
        <f t="shared" si="0"/>
        <v>264967</v>
      </c>
      <c r="F31" s="1123">
        <f t="shared" si="1"/>
        <v>259394</v>
      </c>
      <c r="G31" s="1147">
        <f>260887-1672</f>
        <v>259215</v>
      </c>
      <c r="H31" s="1147">
        <v>179</v>
      </c>
      <c r="I31" s="1147">
        <f>189108-1672</f>
        <v>187436</v>
      </c>
      <c r="J31" s="1147">
        <v>71958</v>
      </c>
      <c r="K31" s="1149">
        <v>0</v>
      </c>
      <c r="L31" s="1126">
        <f t="shared" si="3"/>
        <v>5573</v>
      </c>
      <c r="M31" s="1147">
        <v>2443</v>
      </c>
      <c r="N31" s="1147">
        <v>12</v>
      </c>
      <c r="O31" s="1147">
        <v>78</v>
      </c>
      <c r="P31" s="1147">
        <v>65</v>
      </c>
      <c r="Q31" s="1147">
        <v>393</v>
      </c>
      <c r="R31" s="1147">
        <v>1753</v>
      </c>
      <c r="S31" s="1147">
        <v>829</v>
      </c>
      <c r="T31" s="1141">
        <v>0</v>
      </c>
      <c r="U31" s="1141">
        <f t="shared" si="5"/>
        <v>5573</v>
      </c>
      <c r="V31" s="1141">
        <f t="shared" si="6"/>
        <v>5573</v>
      </c>
      <c r="W31" s="1145">
        <v>0</v>
      </c>
      <c r="X31" s="1123">
        <f t="shared" si="12"/>
        <v>-26675</v>
      </c>
      <c r="Y31" s="1148">
        <f t="shared" si="13"/>
        <v>-21102</v>
      </c>
      <c r="Z31" s="1147">
        <v>-7</v>
      </c>
      <c r="AA31" s="1147">
        <v>-3860</v>
      </c>
      <c r="AB31" s="1147">
        <v>-17242</v>
      </c>
      <c r="AC31" s="1149">
        <v>0</v>
      </c>
      <c r="AD31" s="1144">
        <f t="shared" si="8"/>
        <v>-5573</v>
      </c>
      <c r="AE31" s="1147">
        <v>-2443</v>
      </c>
      <c r="AF31" s="1147">
        <v>-12</v>
      </c>
      <c r="AG31" s="1147">
        <v>-78</v>
      </c>
      <c r="AH31" s="1147">
        <v>-65</v>
      </c>
      <c r="AI31" s="1147">
        <v>-393</v>
      </c>
      <c r="AJ31" s="1147">
        <v>-1753</v>
      </c>
      <c r="AK31" s="1147">
        <v>-829</v>
      </c>
      <c r="AL31" s="1149">
        <v>0</v>
      </c>
      <c r="AM31" s="1123">
        <f t="shared" si="10"/>
        <v>-5573</v>
      </c>
      <c r="AN31" s="1143">
        <v>0</v>
      </c>
      <c r="AO31" s="1147">
        <v>235527</v>
      </c>
      <c r="AP31" s="1147">
        <v>0</v>
      </c>
      <c r="AQ31" s="1147">
        <v>929</v>
      </c>
      <c r="AR31" s="1147">
        <v>0</v>
      </c>
    </row>
    <row r="32" spans="1:44" ht="22.8">
      <c r="A32" s="607" t="s">
        <v>1310</v>
      </c>
      <c r="B32" s="1121" t="s">
        <v>1175</v>
      </c>
      <c r="C32" s="1140" t="s">
        <v>365</v>
      </c>
      <c r="D32" s="1152" t="s">
        <v>366</v>
      </c>
      <c r="E32" s="1123">
        <f t="shared" si="0"/>
        <v>1055322</v>
      </c>
      <c r="F32" s="1123">
        <f t="shared" si="1"/>
        <v>1012135</v>
      </c>
      <c r="G32" s="1147">
        <v>1008913</v>
      </c>
      <c r="H32" s="1147">
        <v>3222</v>
      </c>
      <c r="I32" s="1147">
        <v>953183</v>
      </c>
      <c r="J32" s="1147">
        <v>58952</v>
      </c>
      <c r="K32" s="1149">
        <v>0</v>
      </c>
      <c r="L32" s="1126">
        <f t="shared" si="3"/>
        <v>43187</v>
      </c>
      <c r="M32" s="1147">
        <v>31890</v>
      </c>
      <c r="N32" s="1147">
        <v>1683</v>
      </c>
      <c r="O32" s="1147">
        <v>1381</v>
      </c>
      <c r="P32" s="1147">
        <v>3243</v>
      </c>
      <c r="Q32" s="1147">
        <v>4174</v>
      </c>
      <c r="R32" s="1147">
        <v>816</v>
      </c>
      <c r="S32" s="1147">
        <v>0</v>
      </c>
      <c r="T32" s="1141">
        <v>0</v>
      </c>
      <c r="U32" s="1141">
        <f t="shared" si="5"/>
        <v>43187</v>
      </c>
      <c r="V32" s="1141">
        <f t="shared" si="6"/>
        <v>43187</v>
      </c>
      <c r="W32" s="1145">
        <v>0</v>
      </c>
      <c r="X32" s="1123">
        <f t="shared" si="12"/>
        <v>-50925</v>
      </c>
      <c r="Y32" s="1148">
        <f t="shared" si="13"/>
        <v>-13226</v>
      </c>
      <c r="Z32" s="1147">
        <v>-383</v>
      </c>
      <c r="AA32" s="1147">
        <v>-7787</v>
      </c>
      <c r="AB32" s="1147">
        <v>-5439</v>
      </c>
      <c r="AC32" s="1149">
        <v>0</v>
      </c>
      <c r="AD32" s="1144">
        <f t="shared" si="8"/>
        <v>-37699</v>
      </c>
      <c r="AE32" s="1147">
        <v>-26402</v>
      </c>
      <c r="AF32" s="1147">
        <v>-1683</v>
      </c>
      <c r="AG32" s="1147">
        <v>-1381</v>
      </c>
      <c r="AH32" s="1147">
        <v>-3243</v>
      </c>
      <c r="AI32" s="1147">
        <v>-4174</v>
      </c>
      <c r="AJ32" s="1147">
        <v>-816</v>
      </c>
      <c r="AK32" s="1147">
        <v>0</v>
      </c>
      <c r="AL32" s="1149">
        <v>0</v>
      </c>
      <c r="AM32" s="1123">
        <f t="shared" si="10"/>
        <v>-37699</v>
      </c>
      <c r="AN32" s="1143">
        <v>0</v>
      </c>
      <c r="AO32" s="1147">
        <v>725217</v>
      </c>
      <c r="AP32" s="1147">
        <v>5210</v>
      </c>
      <c r="AQ32" s="1147">
        <v>6533</v>
      </c>
      <c r="AR32" s="1147">
        <v>278</v>
      </c>
    </row>
    <row r="33" spans="1:44" ht="30">
      <c r="A33" s="607" t="s">
        <v>1625</v>
      </c>
      <c r="B33" s="1121" t="s">
        <v>1191</v>
      </c>
      <c r="C33" s="1150" t="s">
        <v>736</v>
      </c>
      <c r="D33" s="1153" t="s">
        <v>1279</v>
      </c>
      <c r="E33" s="1123">
        <f t="shared" si="0"/>
        <v>705073</v>
      </c>
      <c r="F33" s="1123">
        <f t="shared" si="1"/>
        <v>681333</v>
      </c>
      <c r="G33" s="1147">
        <v>679766</v>
      </c>
      <c r="H33" s="1147">
        <v>1567</v>
      </c>
      <c r="I33" s="1147">
        <v>651582</v>
      </c>
      <c r="J33" s="1147">
        <v>29751</v>
      </c>
      <c r="K33" s="1149">
        <v>0</v>
      </c>
      <c r="L33" s="1126">
        <f t="shared" si="3"/>
        <v>23740</v>
      </c>
      <c r="M33" s="1147">
        <v>20345</v>
      </c>
      <c r="N33" s="1147">
        <v>434</v>
      </c>
      <c r="O33" s="1147">
        <v>465</v>
      </c>
      <c r="P33" s="1147">
        <v>875</v>
      </c>
      <c r="Q33" s="1147">
        <v>1443</v>
      </c>
      <c r="R33" s="1147">
        <v>178</v>
      </c>
      <c r="S33" s="1147">
        <v>0</v>
      </c>
      <c r="T33" s="1141">
        <v>0</v>
      </c>
      <c r="U33" s="1141">
        <f t="shared" si="5"/>
        <v>23740</v>
      </c>
      <c r="V33" s="1141">
        <f t="shared" si="6"/>
        <v>23740</v>
      </c>
      <c r="W33" s="1145">
        <v>0</v>
      </c>
      <c r="X33" s="1123">
        <f t="shared" si="12"/>
        <v>-27778</v>
      </c>
      <c r="Y33" s="1148">
        <f t="shared" si="13"/>
        <v>-8338</v>
      </c>
      <c r="Z33" s="1147">
        <v>-202</v>
      </c>
      <c r="AA33" s="1147">
        <v>-4829</v>
      </c>
      <c r="AB33" s="1147">
        <v>-3509</v>
      </c>
      <c r="AC33" s="1149">
        <v>0</v>
      </c>
      <c r="AD33" s="1144">
        <f t="shared" si="8"/>
        <v>-19440</v>
      </c>
      <c r="AE33" s="1147">
        <v>-16045</v>
      </c>
      <c r="AF33" s="1147">
        <v>-434</v>
      </c>
      <c r="AG33" s="1147">
        <v>-465</v>
      </c>
      <c r="AH33" s="1147">
        <v>-875</v>
      </c>
      <c r="AI33" s="1147">
        <v>-1443</v>
      </c>
      <c r="AJ33" s="1147">
        <v>-178</v>
      </c>
      <c r="AK33" s="1147">
        <v>0</v>
      </c>
      <c r="AL33" s="1149">
        <v>0</v>
      </c>
      <c r="AM33" s="1123">
        <f t="shared" si="10"/>
        <v>-19440</v>
      </c>
      <c r="AN33" s="1143">
        <v>0</v>
      </c>
      <c r="AO33" s="1147">
        <v>670193</v>
      </c>
      <c r="AP33" s="1147">
        <v>4300</v>
      </c>
      <c r="AQ33" s="1147">
        <v>0</v>
      </c>
      <c r="AR33" s="1147">
        <v>0</v>
      </c>
    </row>
    <row r="34" spans="1:44" ht="28.5" customHeight="1">
      <c r="A34" s="607" t="s">
        <v>1626</v>
      </c>
      <c r="B34" s="1121" t="s">
        <v>1192</v>
      </c>
      <c r="C34" s="1154" t="s">
        <v>737</v>
      </c>
      <c r="D34" s="1155" t="s">
        <v>1139</v>
      </c>
      <c r="E34" s="1123">
        <f t="shared" si="0"/>
        <v>319449</v>
      </c>
      <c r="F34" s="1123">
        <f t="shared" si="1"/>
        <v>304413</v>
      </c>
      <c r="G34" s="1156">
        <v>302976</v>
      </c>
      <c r="H34" s="1156">
        <v>1437</v>
      </c>
      <c r="I34" s="1156">
        <v>280069</v>
      </c>
      <c r="J34" s="1156">
        <v>24344</v>
      </c>
      <c r="K34" s="1157">
        <v>0</v>
      </c>
      <c r="L34" s="1126">
        <f t="shared" si="3"/>
        <v>15036</v>
      </c>
      <c r="M34" s="1156">
        <v>7947</v>
      </c>
      <c r="N34" s="1156">
        <v>1111</v>
      </c>
      <c r="O34" s="1156">
        <v>834</v>
      </c>
      <c r="P34" s="1156">
        <v>2353</v>
      </c>
      <c r="Q34" s="1156">
        <v>2317</v>
      </c>
      <c r="R34" s="1156">
        <v>474</v>
      </c>
      <c r="S34" s="1156">
        <v>0</v>
      </c>
      <c r="T34" s="1136">
        <v>0</v>
      </c>
      <c r="U34" s="1136">
        <f t="shared" si="5"/>
        <v>15036</v>
      </c>
      <c r="V34" s="1136">
        <f t="shared" si="6"/>
        <v>15036</v>
      </c>
      <c r="W34" s="1137">
        <v>0</v>
      </c>
      <c r="X34" s="1123">
        <f t="shared" si="12"/>
        <v>-19345</v>
      </c>
      <c r="Y34" s="1148">
        <f t="shared" si="13"/>
        <v>-4385</v>
      </c>
      <c r="Z34" s="1156">
        <v>-174</v>
      </c>
      <c r="AA34" s="1156">
        <v>-2739</v>
      </c>
      <c r="AB34" s="1156">
        <v>-1646</v>
      </c>
      <c r="AC34" s="1157">
        <v>0</v>
      </c>
      <c r="AD34" s="1139">
        <f t="shared" si="8"/>
        <v>-14960</v>
      </c>
      <c r="AE34" s="1156">
        <v>-7871</v>
      </c>
      <c r="AF34" s="1156">
        <v>-1111</v>
      </c>
      <c r="AG34" s="1156">
        <v>-834</v>
      </c>
      <c r="AH34" s="1156">
        <v>-2353</v>
      </c>
      <c r="AI34" s="1156">
        <v>-2317</v>
      </c>
      <c r="AJ34" s="1156">
        <v>-474</v>
      </c>
      <c r="AK34" s="1156">
        <v>0</v>
      </c>
      <c r="AL34" s="1157">
        <v>0</v>
      </c>
      <c r="AM34" s="1123">
        <f t="shared" si="10"/>
        <v>-14960</v>
      </c>
      <c r="AN34" s="1135">
        <v>0</v>
      </c>
      <c r="AO34" s="1156">
        <v>33506</v>
      </c>
      <c r="AP34" s="1156">
        <v>2</v>
      </c>
      <c r="AQ34" s="1156">
        <v>4406</v>
      </c>
      <c r="AR34" s="1156">
        <v>74</v>
      </c>
    </row>
    <row r="35" spans="1:44" ht="26.4">
      <c r="A35" s="607" t="s">
        <v>1627</v>
      </c>
      <c r="B35" s="1121" t="s">
        <v>1193</v>
      </c>
      <c r="C35" s="372" t="s">
        <v>837</v>
      </c>
      <c r="D35" s="960" t="s">
        <v>738</v>
      </c>
      <c r="E35" s="1123">
        <f>E17+E18+E24</f>
        <v>3452479</v>
      </c>
      <c r="F35" s="1123">
        <f t="shared" ref="F35:AR35" si="19">F17+F18+F24</f>
        <v>3399622</v>
      </c>
      <c r="G35" s="1123">
        <f t="shared" si="19"/>
        <v>3388105</v>
      </c>
      <c r="H35" s="1123">
        <f t="shared" si="19"/>
        <v>11517</v>
      </c>
      <c r="I35" s="1123">
        <f t="shared" si="19"/>
        <v>3213914</v>
      </c>
      <c r="J35" s="1123">
        <f t="shared" si="19"/>
        <v>185708</v>
      </c>
      <c r="K35" s="1123">
        <f t="shared" si="19"/>
        <v>0</v>
      </c>
      <c r="L35" s="1123">
        <f t="shared" si="19"/>
        <v>52857</v>
      </c>
      <c r="M35" s="1123">
        <f t="shared" si="19"/>
        <v>37383</v>
      </c>
      <c r="N35" s="1123">
        <f t="shared" si="19"/>
        <v>2072</v>
      </c>
      <c r="O35" s="1123">
        <f t="shared" si="19"/>
        <v>1507</v>
      </c>
      <c r="P35" s="1123">
        <f t="shared" si="19"/>
        <v>3482</v>
      </c>
      <c r="Q35" s="1123">
        <f t="shared" si="19"/>
        <v>4871</v>
      </c>
      <c r="R35" s="1123">
        <f t="shared" si="19"/>
        <v>2674</v>
      </c>
      <c r="S35" s="1123">
        <f t="shared" si="19"/>
        <v>868</v>
      </c>
      <c r="T35" s="1123">
        <f t="shared" si="19"/>
        <v>0</v>
      </c>
      <c r="U35" s="1123">
        <f t="shared" si="19"/>
        <v>52857</v>
      </c>
      <c r="V35" s="1123">
        <f t="shared" si="19"/>
        <v>52857</v>
      </c>
      <c r="W35" s="1123">
        <f t="shared" si="19"/>
        <v>0</v>
      </c>
      <c r="X35" s="1123">
        <f>Y35+AD35</f>
        <v>-93878</v>
      </c>
      <c r="Y35" s="1123">
        <f>Y17+Y18+Y24</f>
        <v>-46593</v>
      </c>
      <c r="Z35" s="1123">
        <f t="shared" si="19"/>
        <v>-514</v>
      </c>
      <c r="AA35" s="1123">
        <f t="shared" si="19"/>
        <v>-20635</v>
      </c>
      <c r="AB35" s="1123">
        <f t="shared" si="19"/>
        <v>-25958</v>
      </c>
      <c r="AC35" s="1123">
        <f t="shared" si="19"/>
        <v>0</v>
      </c>
      <c r="AD35" s="1123">
        <f>AD17+AD18+AD24</f>
        <v>-47285</v>
      </c>
      <c r="AE35" s="1123">
        <f t="shared" si="19"/>
        <v>-31811</v>
      </c>
      <c r="AF35" s="1123">
        <f t="shared" si="19"/>
        <v>-2072</v>
      </c>
      <c r="AG35" s="1123">
        <f t="shared" si="19"/>
        <v>-1507</v>
      </c>
      <c r="AH35" s="1123">
        <f t="shared" si="19"/>
        <v>-3482</v>
      </c>
      <c r="AI35" s="1123">
        <f t="shared" si="19"/>
        <v>-4871</v>
      </c>
      <c r="AJ35" s="1123">
        <f t="shared" si="19"/>
        <v>-2674</v>
      </c>
      <c r="AK35" s="1123">
        <f t="shared" si="19"/>
        <v>-868</v>
      </c>
      <c r="AL35" s="1123">
        <f t="shared" si="19"/>
        <v>0</v>
      </c>
      <c r="AM35" s="1123">
        <f t="shared" si="19"/>
        <v>-47285</v>
      </c>
      <c r="AN35" s="1123">
        <f t="shared" si="19"/>
        <v>0</v>
      </c>
      <c r="AO35" s="1123">
        <f t="shared" si="19"/>
        <v>1283715</v>
      </c>
      <c r="AP35" s="1123">
        <f t="shared" si="19"/>
        <v>5294</v>
      </c>
      <c r="AQ35" s="1123">
        <f t="shared" si="19"/>
        <v>14952</v>
      </c>
      <c r="AR35" s="1123">
        <f t="shared" si="19"/>
        <v>278</v>
      </c>
    </row>
    <row r="36" spans="1:44" ht="22.8">
      <c r="A36" s="607" t="s">
        <v>1642</v>
      </c>
      <c r="B36" s="1121" t="s">
        <v>1387</v>
      </c>
      <c r="C36" s="931" t="s">
        <v>133</v>
      </c>
      <c r="D36" s="946" t="s">
        <v>2</v>
      </c>
      <c r="E36" s="1123">
        <f t="shared" si="0"/>
        <v>191634</v>
      </c>
      <c r="F36" s="1123">
        <f t="shared" si="1"/>
        <v>191634</v>
      </c>
      <c r="G36" s="1123">
        <f>G37+G38+G39+G40+G41</f>
        <v>191634</v>
      </c>
      <c r="H36" s="1123">
        <f t="shared" ref="H36:J36" si="20">H37+H38+H39+H40+H41</f>
        <v>0</v>
      </c>
      <c r="I36" s="1123">
        <f t="shared" si="20"/>
        <v>181596</v>
      </c>
      <c r="J36" s="1123">
        <f t="shared" si="20"/>
        <v>10038</v>
      </c>
      <c r="K36" s="1123">
        <v>0</v>
      </c>
      <c r="L36" s="1123">
        <f t="shared" si="3"/>
        <v>0</v>
      </c>
      <c r="M36" s="1123">
        <f t="shared" ref="M36:S36" si="21">M37+M38+M39+M40+M41</f>
        <v>0</v>
      </c>
      <c r="N36" s="1123">
        <f t="shared" si="21"/>
        <v>0</v>
      </c>
      <c r="O36" s="1123">
        <f t="shared" si="21"/>
        <v>0</v>
      </c>
      <c r="P36" s="1123">
        <f t="shared" si="21"/>
        <v>0</v>
      </c>
      <c r="Q36" s="1123">
        <f t="shared" si="21"/>
        <v>0</v>
      </c>
      <c r="R36" s="1123">
        <f t="shared" si="21"/>
        <v>0</v>
      </c>
      <c r="S36" s="1123">
        <f t="shared" si="21"/>
        <v>0</v>
      </c>
      <c r="T36" s="1123">
        <v>0</v>
      </c>
      <c r="U36" s="1123">
        <f t="shared" si="5"/>
        <v>0</v>
      </c>
      <c r="V36" s="1123">
        <f t="shared" si="6"/>
        <v>0</v>
      </c>
      <c r="W36" s="1123">
        <v>0</v>
      </c>
      <c r="X36" s="1123">
        <f t="shared" si="12"/>
        <v>-3509</v>
      </c>
      <c r="Y36" s="1123">
        <f>AA36+AB36</f>
        <v>-3509</v>
      </c>
      <c r="Z36" s="1123">
        <f t="shared" ref="Z36:AB36" si="22">Z37+Z38+Z39+Z40+Z41</f>
        <v>0</v>
      </c>
      <c r="AA36" s="1123">
        <f t="shared" si="22"/>
        <v>-118</v>
      </c>
      <c r="AB36" s="1123">
        <f t="shared" si="22"/>
        <v>-3391</v>
      </c>
      <c r="AC36" s="1123">
        <v>0</v>
      </c>
      <c r="AD36" s="1123">
        <f t="shared" si="8"/>
        <v>0</v>
      </c>
      <c r="AE36" s="1123">
        <f t="shared" ref="AE36:AK36" si="23">AE37+AE38+AE39+AE40+AE41</f>
        <v>0</v>
      </c>
      <c r="AF36" s="1123">
        <f t="shared" si="23"/>
        <v>0</v>
      </c>
      <c r="AG36" s="1123">
        <f t="shared" si="23"/>
        <v>0</v>
      </c>
      <c r="AH36" s="1123">
        <f t="shared" si="23"/>
        <v>0</v>
      </c>
      <c r="AI36" s="1123">
        <f t="shared" si="23"/>
        <v>0</v>
      </c>
      <c r="AJ36" s="1123">
        <f t="shared" si="23"/>
        <v>0</v>
      </c>
      <c r="AK36" s="1123">
        <f t="shared" si="23"/>
        <v>0</v>
      </c>
      <c r="AL36" s="1123">
        <v>0</v>
      </c>
      <c r="AM36" s="1123">
        <f t="shared" si="10"/>
        <v>0</v>
      </c>
      <c r="AN36" s="1123">
        <v>0</v>
      </c>
      <c r="AO36" s="1123">
        <f t="shared" ref="AO36:AR36" si="24">AO37+AO38+AO39+AO40+AO41</f>
        <v>0</v>
      </c>
      <c r="AP36" s="1123">
        <f t="shared" si="24"/>
        <v>0</v>
      </c>
      <c r="AQ36" s="1123">
        <f t="shared" si="24"/>
        <v>0</v>
      </c>
      <c r="AR36" s="1123">
        <f t="shared" si="24"/>
        <v>0</v>
      </c>
    </row>
    <row r="37" spans="1:44" ht="22.8">
      <c r="A37" s="607" t="s">
        <v>1643</v>
      </c>
      <c r="B37" s="1121" t="s">
        <v>1388</v>
      </c>
      <c r="C37" s="902" t="s">
        <v>358</v>
      </c>
      <c r="D37" s="946" t="s">
        <v>359</v>
      </c>
      <c r="E37" s="1123">
        <f t="shared" si="0"/>
        <v>0</v>
      </c>
      <c r="F37" s="1123">
        <f t="shared" si="1"/>
        <v>0</v>
      </c>
      <c r="G37" s="1134">
        <v>0</v>
      </c>
      <c r="H37" s="1134">
        <v>0</v>
      </c>
      <c r="I37" s="1134">
        <v>0</v>
      </c>
      <c r="J37" s="1134">
        <v>0</v>
      </c>
      <c r="K37" s="1158">
        <v>0</v>
      </c>
      <c r="L37" s="1159">
        <f t="shared" si="3"/>
        <v>0</v>
      </c>
      <c r="M37" s="1134">
        <v>0</v>
      </c>
      <c r="N37" s="1134">
        <v>0</v>
      </c>
      <c r="O37" s="1134">
        <v>0</v>
      </c>
      <c r="P37" s="1134">
        <v>0</v>
      </c>
      <c r="Q37" s="1134">
        <v>0</v>
      </c>
      <c r="R37" s="1134">
        <v>0</v>
      </c>
      <c r="S37" s="1134">
        <v>0</v>
      </c>
      <c r="T37" s="1160">
        <v>0</v>
      </c>
      <c r="U37" s="1160">
        <v>0</v>
      </c>
      <c r="V37" s="1160">
        <v>0</v>
      </c>
      <c r="W37" s="1161">
        <v>0</v>
      </c>
      <c r="X37" s="1123">
        <f t="shared" si="12"/>
        <v>0</v>
      </c>
      <c r="Y37" s="1162">
        <f t="shared" si="13"/>
        <v>0</v>
      </c>
      <c r="Z37" s="1163">
        <v>0</v>
      </c>
      <c r="AA37" s="1164">
        <v>0</v>
      </c>
      <c r="AB37" s="1164">
        <v>0</v>
      </c>
      <c r="AC37" s="1158">
        <v>0</v>
      </c>
      <c r="AD37" s="1159">
        <f t="shared" si="8"/>
        <v>0</v>
      </c>
      <c r="AE37" s="1134">
        <v>0</v>
      </c>
      <c r="AF37" s="1134">
        <v>0</v>
      </c>
      <c r="AG37" s="1134">
        <v>0</v>
      </c>
      <c r="AH37" s="1134">
        <v>0</v>
      </c>
      <c r="AI37" s="1134">
        <v>0</v>
      </c>
      <c r="AJ37" s="1134">
        <v>0</v>
      </c>
      <c r="AK37" s="1134">
        <v>0</v>
      </c>
      <c r="AL37" s="1158">
        <v>0</v>
      </c>
      <c r="AM37" s="1123">
        <f t="shared" si="10"/>
        <v>0</v>
      </c>
      <c r="AN37" s="1158">
        <v>0</v>
      </c>
      <c r="AO37" s="1134">
        <v>0</v>
      </c>
      <c r="AP37" s="1134">
        <v>0</v>
      </c>
      <c r="AQ37" s="1134">
        <v>0</v>
      </c>
      <c r="AR37" s="1134">
        <v>0</v>
      </c>
    </row>
    <row r="38" spans="1:44" ht="22.8">
      <c r="A38" s="607" t="s">
        <v>1644</v>
      </c>
      <c r="B38" s="1121" t="s">
        <v>1389</v>
      </c>
      <c r="C38" s="1133" t="s">
        <v>85</v>
      </c>
      <c r="D38" s="946" t="s">
        <v>360</v>
      </c>
      <c r="E38" s="1123">
        <f t="shared" si="0"/>
        <v>172909</v>
      </c>
      <c r="F38" s="1123">
        <f t="shared" si="1"/>
        <v>172909</v>
      </c>
      <c r="G38" s="1134">
        <v>172909</v>
      </c>
      <c r="H38" s="1134">
        <v>0</v>
      </c>
      <c r="I38" s="1134">
        <v>172909</v>
      </c>
      <c r="J38" s="1134">
        <v>0</v>
      </c>
      <c r="K38" s="1158">
        <v>0</v>
      </c>
      <c r="L38" s="1159">
        <f t="shared" si="3"/>
        <v>0</v>
      </c>
      <c r="M38" s="1134">
        <v>0</v>
      </c>
      <c r="N38" s="1134">
        <v>0</v>
      </c>
      <c r="O38" s="1134">
        <v>0</v>
      </c>
      <c r="P38" s="1134">
        <v>0</v>
      </c>
      <c r="Q38" s="1134">
        <v>0</v>
      </c>
      <c r="R38" s="1134">
        <v>0</v>
      </c>
      <c r="S38" s="1134">
        <v>0</v>
      </c>
      <c r="T38" s="1160">
        <v>0</v>
      </c>
      <c r="U38" s="1160">
        <v>0</v>
      </c>
      <c r="V38" s="1160">
        <v>0</v>
      </c>
      <c r="W38" s="1161">
        <v>0</v>
      </c>
      <c r="X38" s="1123">
        <f t="shared" si="12"/>
        <v>-115</v>
      </c>
      <c r="Y38" s="1162">
        <f t="shared" si="13"/>
        <v>-115</v>
      </c>
      <c r="Z38" s="1163">
        <v>0</v>
      </c>
      <c r="AA38" s="1164">
        <v>-115</v>
      </c>
      <c r="AB38" s="1164">
        <v>0</v>
      </c>
      <c r="AC38" s="1158">
        <v>0</v>
      </c>
      <c r="AD38" s="1159">
        <f t="shared" si="8"/>
        <v>0</v>
      </c>
      <c r="AE38" s="1134">
        <v>0</v>
      </c>
      <c r="AF38" s="1134">
        <v>0</v>
      </c>
      <c r="AG38" s="1134">
        <v>0</v>
      </c>
      <c r="AH38" s="1134">
        <v>0</v>
      </c>
      <c r="AI38" s="1134">
        <v>0</v>
      </c>
      <c r="AJ38" s="1134">
        <v>0</v>
      </c>
      <c r="AK38" s="1134">
        <v>0</v>
      </c>
      <c r="AL38" s="1158">
        <v>0</v>
      </c>
      <c r="AM38" s="1123">
        <f t="shared" si="10"/>
        <v>0</v>
      </c>
      <c r="AN38" s="1158">
        <v>0</v>
      </c>
      <c r="AO38" s="1134">
        <v>0</v>
      </c>
      <c r="AP38" s="1134">
        <v>0</v>
      </c>
      <c r="AQ38" s="1134">
        <v>0</v>
      </c>
      <c r="AR38" s="1134">
        <v>0</v>
      </c>
    </row>
    <row r="39" spans="1:44" ht="22.8">
      <c r="A39" s="607" t="s">
        <v>1645</v>
      </c>
      <c r="B39" s="1121" t="s">
        <v>1520</v>
      </c>
      <c r="C39" s="902" t="s">
        <v>361</v>
      </c>
      <c r="D39" s="946" t="s">
        <v>353</v>
      </c>
      <c r="E39" s="1123">
        <f t="shared" si="0"/>
        <v>18725</v>
      </c>
      <c r="F39" s="1123">
        <f t="shared" si="1"/>
        <v>18725</v>
      </c>
      <c r="G39" s="1134">
        <v>18725</v>
      </c>
      <c r="H39" s="1134">
        <v>0</v>
      </c>
      <c r="I39" s="1134">
        <v>8687</v>
      </c>
      <c r="J39" s="1134">
        <v>10038</v>
      </c>
      <c r="K39" s="1158">
        <v>0</v>
      </c>
      <c r="L39" s="1159">
        <f t="shared" si="3"/>
        <v>0</v>
      </c>
      <c r="M39" s="1134">
        <v>0</v>
      </c>
      <c r="N39" s="1134">
        <v>0</v>
      </c>
      <c r="O39" s="1134">
        <v>0</v>
      </c>
      <c r="P39" s="1134">
        <v>0</v>
      </c>
      <c r="Q39" s="1134">
        <v>0</v>
      </c>
      <c r="R39" s="1134">
        <v>0</v>
      </c>
      <c r="S39" s="1134">
        <v>0</v>
      </c>
      <c r="T39" s="1160">
        <v>0</v>
      </c>
      <c r="U39" s="1160">
        <v>0</v>
      </c>
      <c r="V39" s="1160">
        <v>0</v>
      </c>
      <c r="W39" s="1161">
        <v>0</v>
      </c>
      <c r="X39" s="1123">
        <f t="shared" si="12"/>
        <v>-3394</v>
      </c>
      <c r="Y39" s="1162">
        <f t="shared" si="13"/>
        <v>-3394</v>
      </c>
      <c r="Z39" s="1163">
        <v>0</v>
      </c>
      <c r="AA39" s="1164">
        <v>-3</v>
      </c>
      <c r="AB39" s="1164">
        <v>-3391</v>
      </c>
      <c r="AC39" s="1158">
        <v>0</v>
      </c>
      <c r="AD39" s="1159">
        <f t="shared" si="8"/>
        <v>0</v>
      </c>
      <c r="AE39" s="1134">
        <v>0</v>
      </c>
      <c r="AF39" s="1134">
        <v>0</v>
      </c>
      <c r="AG39" s="1134">
        <v>0</v>
      </c>
      <c r="AH39" s="1134">
        <v>0</v>
      </c>
      <c r="AI39" s="1134">
        <v>0</v>
      </c>
      <c r="AJ39" s="1134">
        <v>0</v>
      </c>
      <c r="AK39" s="1134">
        <v>0</v>
      </c>
      <c r="AL39" s="1158">
        <v>0</v>
      </c>
      <c r="AM39" s="1123">
        <f t="shared" si="10"/>
        <v>0</v>
      </c>
      <c r="AN39" s="1158">
        <v>0</v>
      </c>
      <c r="AO39" s="1134">
        <v>0</v>
      </c>
      <c r="AP39" s="1134">
        <v>0</v>
      </c>
      <c r="AQ39" s="1134">
        <v>0</v>
      </c>
      <c r="AR39" s="1134">
        <v>0</v>
      </c>
    </row>
    <row r="40" spans="1:44" ht="34.799999999999997">
      <c r="A40" s="607" t="s">
        <v>1646</v>
      </c>
      <c r="B40" s="1121" t="s">
        <v>1474</v>
      </c>
      <c r="C40" s="902" t="s">
        <v>362</v>
      </c>
      <c r="D40" s="946" t="s">
        <v>355</v>
      </c>
      <c r="E40" s="1123">
        <f t="shared" si="0"/>
        <v>0</v>
      </c>
      <c r="F40" s="1123">
        <f t="shared" si="1"/>
        <v>0</v>
      </c>
      <c r="G40" s="1134">
        <v>0</v>
      </c>
      <c r="H40" s="1134">
        <v>0</v>
      </c>
      <c r="I40" s="1134">
        <v>0</v>
      </c>
      <c r="J40" s="1134">
        <v>0</v>
      </c>
      <c r="K40" s="1158">
        <v>0</v>
      </c>
      <c r="L40" s="1159">
        <f t="shared" si="3"/>
        <v>0</v>
      </c>
      <c r="M40" s="1134">
        <v>0</v>
      </c>
      <c r="N40" s="1134">
        <v>0</v>
      </c>
      <c r="O40" s="1134">
        <v>0</v>
      </c>
      <c r="P40" s="1134">
        <v>0</v>
      </c>
      <c r="Q40" s="1134">
        <v>0</v>
      </c>
      <c r="R40" s="1134">
        <v>0</v>
      </c>
      <c r="S40" s="1134">
        <v>0</v>
      </c>
      <c r="T40" s="1160">
        <v>0</v>
      </c>
      <c r="U40" s="1160">
        <v>0</v>
      </c>
      <c r="V40" s="1160">
        <v>0</v>
      </c>
      <c r="W40" s="1161">
        <v>0</v>
      </c>
      <c r="X40" s="1123">
        <f t="shared" si="12"/>
        <v>0</v>
      </c>
      <c r="Y40" s="1162">
        <f t="shared" si="13"/>
        <v>0</v>
      </c>
      <c r="Z40" s="1163">
        <v>0</v>
      </c>
      <c r="AA40" s="1164">
        <v>0</v>
      </c>
      <c r="AB40" s="1164">
        <v>0</v>
      </c>
      <c r="AC40" s="1158">
        <v>0</v>
      </c>
      <c r="AD40" s="1159">
        <f t="shared" si="8"/>
        <v>0</v>
      </c>
      <c r="AE40" s="1134">
        <v>0</v>
      </c>
      <c r="AF40" s="1134">
        <v>0</v>
      </c>
      <c r="AG40" s="1134">
        <v>0</v>
      </c>
      <c r="AH40" s="1134">
        <v>0</v>
      </c>
      <c r="AI40" s="1134">
        <v>0</v>
      </c>
      <c r="AJ40" s="1134">
        <v>0</v>
      </c>
      <c r="AK40" s="1134">
        <v>0</v>
      </c>
      <c r="AL40" s="1158">
        <v>0</v>
      </c>
      <c r="AM40" s="1123">
        <f t="shared" si="10"/>
        <v>0</v>
      </c>
      <c r="AN40" s="1158">
        <v>0</v>
      </c>
      <c r="AO40" s="1134">
        <v>0</v>
      </c>
      <c r="AP40" s="1134">
        <v>0</v>
      </c>
      <c r="AQ40" s="1134">
        <v>0</v>
      </c>
      <c r="AR40" s="1134">
        <v>0</v>
      </c>
    </row>
    <row r="41" spans="1:44" ht="22.8">
      <c r="A41" s="607" t="s">
        <v>1647</v>
      </c>
      <c r="B41" s="1121" t="s">
        <v>1521</v>
      </c>
      <c r="C41" s="902" t="s">
        <v>363</v>
      </c>
      <c r="D41" s="946" t="s">
        <v>357</v>
      </c>
      <c r="E41" s="1123">
        <f t="shared" si="0"/>
        <v>0</v>
      </c>
      <c r="F41" s="1123">
        <f t="shared" si="1"/>
        <v>0</v>
      </c>
      <c r="G41" s="1134">
        <v>0</v>
      </c>
      <c r="H41" s="1134">
        <v>0</v>
      </c>
      <c r="I41" s="1134">
        <v>0</v>
      </c>
      <c r="J41" s="1134">
        <v>0</v>
      </c>
      <c r="K41" s="1158">
        <v>0</v>
      </c>
      <c r="L41" s="1159">
        <f t="shared" si="3"/>
        <v>0</v>
      </c>
      <c r="M41" s="1134">
        <v>0</v>
      </c>
      <c r="N41" s="1134">
        <v>0</v>
      </c>
      <c r="O41" s="1134">
        <v>0</v>
      </c>
      <c r="P41" s="1134">
        <v>0</v>
      </c>
      <c r="Q41" s="1134">
        <v>0</v>
      </c>
      <c r="R41" s="1134">
        <v>0</v>
      </c>
      <c r="S41" s="1134">
        <v>0</v>
      </c>
      <c r="T41" s="1160">
        <v>0</v>
      </c>
      <c r="U41" s="1160">
        <v>0</v>
      </c>
      <c r="V41" s="1160">
        <v>0</v>
      </c>
      <c r="W41" s="1161">
        <v>0</v>
      </c>
      <c r="X41" s="1123">
        <f t="shared" si="12"/>
        <v>0</v>
      </c>
      <c r="Y41" s="1162">
        <f t="shared" si="13"/>
        <v>0</v>
      </c>
      <c r="Z41" s="1163">
        <v>0</v>
      </c>
      <c r="AA41" s="1164">
        <v>0</v>
      </c>
      <c r="AB41" s="1164">
        <v>0</v>
      </c>
      <c r="AC41" s="1158">
        <v>0</v>
      </c>
      <c r="AD41" s="1159">
        <f t="shared" si="8"/>
        <v>0</v>
      </c>
      <c r="AE41" s="1134">
        <v>0</v>
      </c>
      <c r="AF41" s="1134">
        <v>0</v>
      </c>
      <c r="AG41" s="1134">
        <v>0</v>
      </c>
      <c r="AH41" s="1134">
        <v>0</v>
      </c>
      <c r="AI41" s="1134">
        <v>0</v>
      </c>
      <c r="AJ41" s="1134">
        <v>0</v>
      </c>
      <c r="AK41" s="1134">
        <v>0</v>
      </c>
      <c r="AL41" s="1158">
        <v>0</v>
      </c>
      <c r="AM41" s="1123">
        <f t="shared" si="10"/>
        <v>0</v>
      </c>
      <c r="AN41" s="1158">
        <v>0</v>
      </c>
      <c r="AO41" s="1134">
        <v>0</v>
      </c>
      <c r="AP41" s="1134">
        <v>0</v>
      </c>
      <c r="AQ41" s="1134">
        <v>0</v>
      </c>
      <c r="AR41" s="1134">
        <v>0</v>
      </c>
    </row>
    <row r="42" spans="1:44" ht="18" customHeight="1">
      <c r="A42" s="607" t="s">
        <v>1631</v>
      </c>
      <c r="B42" s="361" t="s">
        <v>1406</v>
      </c>
      <c r="C42" s="349" t="s">
        <v>134</v>
      </c>
      <c r="D42" s="1165" t="s">
        <v>364</v>
      </c>
      <c r="E42" s="1166">
        <f t="shared" si="0"/>
        <v>0</v>
      </c>
      <c r="F42" s="1166">
        <f t="shared" si="1"/>
        <v>0</v>
      </c>
      <c r="G42" s="1166">
        <f>G43+G44+G45+G46+G47+G50</f>
        <v>0</v>
      </c>
      <c r="H42" s="1166">
        <f t="shared" ref="H42:J42" si="25">H43+H44+H45+H46+H47+H50</f>
        <v>0</v>
      </c>
      <c r="I42" s="1166">
        <f t="shared" si="25"/>
        <v>0</v>
      </c>
      <c r="J42" s="1166">
        <f t="shared" si="25"/>
        <v>0</v>
      </c>
      <c r="K42" s="1166">
        <v>0</v>
      </c>
      <c r="L42" s="1166">
        <f t="shared" si="3"/>
        <v>0</v>
      </c>
      <c r="M42" s="1166">
        <f t="shared" ref="M42:S42" si="26">M43+M44+M45+M46+M47+M50</f>
        <v>0</v>
      </c>
      <c r="N42" s="1166">
        <f t="shared" si="26"/>
        <v>0</v>
      </c>
      <c r="O42" s="1166">
        <f t="shared" si="26"/>
        <v>0</v>
      </c>
      <c r="P42" s="1166">
        <f t="shared" si="26"/>
        <v>0</v>
      </c>
      <c r="Q42" s="1166">
        <f t="shared" si="26"/>
        <v>0</v>
      </c>
      <c r="R42" s="1166">
        <f t="shared" si="26"/>
        <v>0</v>
      </c>
      <c r="S42" s="1166">
        <f t="shared" si="26"/>
        <v>0</v>
      </c>
      <c r="T42" s="1166">
        <v>0</v>
      </c>
      <c r="U42" s="1166">
        <f t="shared" si="5"/>
        <v>0</v>
      </c>
      <c r="V42" s="1166">
        <f t="shared" si="6"/>
        <v>0</v>
      </c>
      <c r="W42" s="1166">
        <v>0</v>
      </c>
      <c r="X42" s="1166">
        <f t="shared" si="12"/>
        <v>0</v>
      </c>
      <c r="Y42" s="1166">
        <f>AA42+AB42</f>
        <v>0</v>
      </c>
      <c r="Z42" s="1166">
        <f t="shared" ref="Z42:AB42" si="27">Z43+Z44+Z45+Z46+Z47+Z50</f>
        <v>0</v>
      </c>
      <c r="AA42" s="1166">
        <f t="shared" si="27"/>
        <v>0</v>
      </c>
      <c r="AB42" s="1166">
        <f t="shared" si="27"/>
        <v>0</v>
      </c>
      <c r="AC42" s="1166">
        <v>0</v>
      </c>
      <c r="AD42" s="1166">
        <f t="shared" si="8"/>
        <v>0</v>
      </c>
      <c r="AE42" s="1166">
        <f t="shared" ref="AE42:AK42" si="28">AE43+AE44+AE45+AE46+AE47+AE50</f>
        <v>0</v>
      </c>
      <c r="AF42" s="1166">
        <f t="shared" si="28"/>
        <v>0</v>
      </c>
      <c r="AG42" s="1166">
        <f t="shared" si="28"/>
        <v>0</v>
      </c>
      <c r="AH42" s="1166">
        <f t="shared" si="28"/>
        <v>0</v>
      </c>
      <c r="AI42" s="1166">
        <f t="shared" si="28"/>
        <v>0</v>
      </c>
      <c r="AJ42" s="1166">
        <f t="shared" si="28"/>
        <v>0</v>
      </c>
      <c r="AK42" s="1166">
        <f t="shared" si="28"/>
        <v>0</v>
      </c>
      <c r="AL42" s="1166">
        <v>0</v>
      </c>
      <c r="AM42" s="1166">
        <f t="shared" si="10"/>
        <v>0</v>
      </c>
      <c r="AN42" s="1166">
        <v>0</v>
      </c>
      <c r="AO42" s="1166">
        <f t="shared" ref="AO42:AR42" si="29">AO43+AO44+AO45+AO46+AO47+AO50</f>
        <v>0</v>
      </c>
      <c r="AP42" s="1166">
        <f t="shared" si="29"/>
        <v>0</v>
      </c>
      <c r="AQ42" s="1166">
        <f t="shared" si="29"/>
        <v>0</v>
      </c>
      <c r="AR42" s="1166">
        <f t="shared" si="29"/>
        <v>0</v>
      </c>
    </row>
    <row r="43" spans="1:44" ht="18" customHeight="1">
      <c r="A43" s="607" t="s">
        <v>1632</v>
      </c>
      <c r="B43" s="361" t="s">
        <v>1407</v>
      </c>
      <c r="C43" s="351" t="s">
        <v>358</v>
      </c>
      <c r="D43" s="946" t="s">
        <v>359</v>
      </c>
      <c r="E43" s="1166">
        <f t="shared" si="0"/>
        <v>0</v>
      </c>
      <c r="F43" s="1166">
        <f t="shared" si="1"/>
        <v>0</v>
      </c>
      <c r="G43" s="1167">
        <v>0</v>
      </c>
      <c r="H43" s="1167">
        <v>0</v>
      </c>
      <c r="I43" s="1167">
        <v>0</v>
      </c>
      <c r="J43" s="1167">
        <v>0</v>
      </c>
      <c r="K43" s="1168">
        <v>0</v>
      </c>
      <c r="L43" s="1169">
        <f t="shared" si="3"/>
        <v>0</v>
      </c>
      <c r="M43" s="1167">
        <v>0</v>
      </c>
      <c r="N43" s="1167">
        <v>0</v>
      </c>
      <c r="O43" s="1167">
        <v>0</v>
      </c>
      <c r="P43" s="1167">
        <v>0</v>
      </c>
      <c r="Q43" s="1167">
        <v>0</v>
      </c>
      <c r="R43" s="1167">
        <v>0</v>
      </c>
      <c r="S43" s="1167">
        <v>0</v>
      </c>
      <c r="T43" s="1166">
        <v>0</v>
      </c>
      <c r="U43" s="1166">
        <v>0</v>
      </c>
      <c r="V43" s="1166">
        <v>0</v>
      </c>
      <c r="W43" s="1170">
        <v>0</v>
      </c>
      <c r="X43" s="1166">
        <f t="shared" si="12"/>
        <v>0</v>
      </c>
      <c r="Y43" s="1169">
        <f t="shared" si="13"/>
        <v>0</v>
      </c>
      <c r="Z43" s="1167">
        <v>0</v>
      </c>
      <c r="AA43" s="1167">
        <v>0</v>
      </c>
      <c r="AB43" s="1167">
        <v>0</v>
      </c>
      <c r="AC43" s="1168">
        <v>0</v>
      </c>
      <c r="AD43" s="1169">
        <f t="shared" si="8"/>
        <v>0</v>
      </c>
      <c r="AE43" s="1167">
        <v>0</v>
      </c>
      <c r="AF43" s="1167">
        <v>0</v>
      </c>
      <c r="AG43" s="1167">
        <v>0</v>
      </c>
      <c r="AH43" s="1167">
        <v>0</v>
      </c>
      <c r="AI43" s="1167">
        <v>0</v>
      </c>
      <c r="AJ43" s="1167">
        <v>0</v>
      </c>
      <c r="AK43" s="1167">
        <v>0</v>
      </c>
      <c r="AL43" s="1168">
        <v>0</v>
      </c>
      <c r="AM43" s="1166">
        <f t="shared" si="10"/>
        <v>0</v>
      </c>
      <c r="AN43" s="1168">
        <v>0</v>
      </c>
      <c r="AO43" s="1167">
        <v>0</v>
      </c>
      <c r="AP43" s="1167">
        <v>0</v>
      </c>
      <c r="AQ43" s="1167">
        <v>0</v>
      </c>
      <c r="AR43" s="1167">
        <v>0</v>
      </c>
    </row>
    <row r="44" spans="1:44" ht="18" customHeight="1">
      <c r="A44" s="607" t="s">
        <v>1648</v>
      </c>
      <c r="B44" s="361" t="s">
        <v>1522</v>
      </c>
      <c r="C44" s="364" t="s">
        <v>85</v>
      </c>
      <c r="D44" s="946" t="s">
        <v>360</v>
      </c>
      <c r="E44" s="1166">
        <f t="shared" si="0"/>
        <v>0</v>
      </c>
      <c r="F44" s="1166">
        <f t="shared" si="1"/>
        <v>0</v>
      </c>
      <c r="G44" s="1167">
        <v>0</v>
      </c>
      <c r="H44" s="1167">
        <v>0</v>
      </c>
      <c r="I44" s="1167">
        <v>0</v>
      </c>
      <c r="J44" s="1167">
        <v>0</v>
      </c>
      <c r="K44" s="1168">
        <v>0</v>
      </c>
      <c r="L44" s="1169">
        <f t="shared" si="3"/>
        <v>0</v>
      </c>
      <c r="M44" s="1167">
        <v>0</v>
      </c>
      <c r="N44" s="1171">
        <v>0</v>
      </c>
      <c r="O44" s="1171">
        <v>0</v>
      </c>
      <c r="P44" s="1171">
        <v>0</v>
      </c>
      <c r="Q44" s="1171">
        <v>0</v>
      </c>
      <c r="R44" s="1171">
        <v>0</v>
      </c>
      <c r="S44" s="1171">
        <v>0</v>
      </c>
      <c r="T44" s="1172">
        <v>0</v>
      </c>
      <c r="U44" s="1172">
        <v>0</v>
      </c>
      <c r="V44" s="1172">
        <v>0</v>
      </c>
      <c r="W44" s="1173">
        <v>0</v>
      </c>
      <c r="X44" s="1166">
        <f t="shared" si="12"/>
        <v>0</v>
      </c>
      <c r="Y44" s="1169">
        <f t="shared" si="13"/>
        <v>0</v>
      </c>
      <c r="Z44" s="1171">
        <v>0</v>
      </c>
      <c r="AA44" s="1171">
        <v>0</v>
      </c>
      <c r="AB44" s="1171">
        <v>0</v>
      </c>
      <c r="AC44" s="1174">
        <v>0</v>
      </c>
      <c r="AD44" s="1175">
        <f t="shared" si="8"/>
        <v>0</v>
      </c>
      <c r="AE44" s="1171">
        <v>0</v>
      </c>
      <c r="AF44" s="1171">
        <v>0</v>
      </c>
      <c r="AG44" s="1171">
        <v>0</v>
      </c>
      <c r="AH44" s="1171">
        <v>0</v>
      </c>
      <c r="AI44" s="1171">
        <v>0</v>
      </c>
      <c r="AJ44" s="1171">
        <v>0</v>
      </c>
      <c r="AK44" s="1171">
        <v>0</v>
      </c>
      <c r="AL44" s="1174">
        <v>0</v>
      </c>
      <c r="AM44" s="1166">
        <f t="shared" si="10"/>
        <v>0</v>
      </c>
      <c r="AN44" s="1174">
        <v>0</v>
      </c>
      <c r="AO44" s="1171">
        <v>0</v>
      </c>
      <c r="AP44" s="1171">
        <v>0</v>
      </c>
      <c r="AQ44" s="1171">
        <v>0</v>
      </c>
      <c r="AR44" s="1171">
        <v>0</v>
      </c>
    </row>
    <row r="45" spans="1:44" ht="18" customHeight="1">
      <c r="A45" s="607" t="s">
        <v>1649</v>
      </c>
      <c r="B45" s="361" t="s">
        <v>1523</v>
      </c>
      <c r="C45" s="351" t="s">
        <v>361</v>
      </c>
      <c r="D45" s="946" t="s">
        <v>353</v>
      </c>
      <c r="E45" s="1166">
        <f t="shared" si="0"/>
        <v>0</v>
      </c>
      <c r="F45" s="1166">
        <f t="shared" si="1"/>
        <v>0</v>
      </c>
      <c r="G45" s="1171">
        <v>0</v>
      </c>
      <c r="H45" s="1171">
        <v>0</v>
      </c>
      <c r="I45" s="1171">
        <v>0</v>
      </c>
      <c r="J45" s="1171">
        <v>0</v>
      </c>
      <c r="K45" s="1174">
        <v>0</v>
      </c>
      <c r="L45" s="1175">
        <f t="shared" si="3"/>
        <v>0</v>
      </c>
      <c r="M45" s="1171">
        <v>0</v>
      </c>
      <c r="N45" s="1171">
        <v>0</v>
      </c>
      <c r="O45" s="1167">
        <v>0</v>
      </c>
      <c r="P45" s="1167">
        <v>0</v>
      </c>
      <c r="Q45" s="1167">
        <v>0</v>
      </c>
      <c r="R45" s="1167">
        <v>0</v>
      </c>
      <c r="S45" s="1167">
        <v>0</v>
      </c>
      <c r="T45" s="1166">
        <v>0</v>
      </c>
      <c r="U45" s="1166">
        <v>0</v>
      </c>
      <c r="V45" s="1166">
        <v>0</v>
      </c>
      <c r="W45" s="1170">
        <v>0</v>
      </c>
      <c r="X45" s="1166">
        <f t="shared" si="12"/>
        <v>0</v>
      </c>
      <c r="Y45" s="1169">
        <f t="shared" si="13"/>
        <v>0</v>
      </c>
      <c r="Z45" s="1167">
        <v>0</v>
      </c>
      <c r="AA45" s="1167">
        <v>0</v>
      </c>
      <c r="AB45" s="1167">
        <v>0</v>
      </c>
      <c r="AC45" s="1168">
        <v>0</v>
      </c>
      <c r="AD45" s="1169">
        <f t="shared" si="8"/>
        <v>0</v>
      </c>
      <c r="AE45" s="1167">
        <v>0</v>
      </c>
      <c r="AF45" s="1167">
        <v>0</v>
      </c>
      <c r="AG45" s="1167">
        <v>0</v>
      </c>
      <c r="AH45" s="1167">
        <v>0</v>
      </c>
      <c r="AI45" s="1167">
        <v>0</v>
      </c>
      <c r="AJ45" s="1167">
        <v>0</v>
      </c>
      <c r="AK45" s="1167">
        <v>0</v>
      </c>
      <c r="AL45" s="1168">
        <v>0</v>
      </c>
      <c r="AM45" s="1166">
        <f t="shared" si="10"/>
        <v>0</v>
      </c>
      <c r="AN45" s="1168">
        <v>0</v>
      </c>
      <c r="AO45" s="1167">
        <v>0</v>
      </c>
      <c r="AP45" s="1167">
        <v>0</v>
      </c>
      <c r="AQ45" s="1167">
        <v>0</v>
      </c>
      <c r="AR45" s="1167">
        <v>0</v>
      </c>
    </row>
    <row r="46" spans="1:44" ht="18" customHeight="1">
      <c r="A46" s="607" t="s">
        <v>1650</v>
      </c>
      <c r="B46" s="361" t="s">
        <v>1468</v>
      </c>
      <c r="C46" s="351" t="s">
        <v>362</v>
      </c>
      <c r="D46" s="946" t="s">
        <v>355</v>
      </c>
      <c r="E46" s="1166">
        <f t="shared" si="0"/>
        <v>0</v>
      </c>
      <c r="F46" s="1166">
        <f t="shared" si="1"/>
        <v>0</v>
      </c>
      <c r="G46" s="1167">
        <v>0</v>
      </c>
      <c r="H46" s="1167">
        <v>0</v>
      </c>
      <c r="I46" s="1167">
        <v>0</v>
      </c>
      <c r="J46" s="1167">
        <v>0</v>
      </c>
      <c r="K46" s="1168">
        <v>0</v>
      </c>
      <c r="L46" s="1169">
        <f t="shared" si="3"/>
        <v>0</v>
      </c>
      <c r="M46" s="1167">
        <v>0</v>
      </c>
      <c r="N46" s="1167">
        <v>0</v>
      </c>
      <c r="O46" s="1167">
        <v>0</v>
      </c>
      <c r="P46" s="1167">
        <v>0</v>
      </c>
      <c r="Q46" s="1167">
        <v>0</v>
      </c>
      <c r="R46" s="1167">
        <v>0</v>
      </c>
      <c r="S46" s="1167">
        <v>0</v>
      </c>
      <c r="T46" s="1166">
        <v>0</v>
      </c>
      <c r="U46" s="1166">
        <v>0</v>
      </c>
      <c r="V46" s="1166">
        <v>0</v>
      </c>
      <c r="W46" s="1170">
        <v>0</v>
      </c>
      <c r="X46" s="1166">
        <f t="shared" si="12"/>
        <v>0</v>
      </c>
      <c r="Y46" s="1169">
        <f t="shared" si="13"/>
        <v>0</v>
      </c>
      <c r="Z46" s="1167">
        <v>0</v>
      </c>
      <c r="AA46" s="1167">
        <v>0</v>
      </c>
      <c r="AB46" s="1167">
        <v>0</v>
      </c>
      <c r="AC46" s="1168">
        <v>0</v>
      </c>
      <c r="AD46" s="1169">
        <f t="shared" si="8"/>
        <v>0</v>
      </c>
      <c r="AE46" s="1167">
        <v>0</v>
      </c>
      <c r="AF46" s="1167">
        <v>0</v>
      </c>
      <c r="AG46" s="1167">
        <v>0</v>
      </c>
      <c r="AH46" s="1167">
        <v>0</v>
      </c>
      <c r="AI46" s="1167">
        <v>0</v>
      </c>
      <c r="AJ46" s="1167">
        <v>0</v>
      </c>
      <c r="AK46" s="1167">
        <v>0</v>
      </c>
      <c r="AL46" s="1168">
        <v>0</v>
      </c>
      <c r="AM46" s="1166">
        <f t="shared" si="10"/>
        <v>0</v>
      </c>
      <c r="AN46" s="1168">
        <v>0</v>
      </c>
      <c r="AO46" s="1167">
        <v>0</v>
      </c>
      <c r="AP46" s="1167">
        <v>0</v>
      </c>
      <c r="AQ46" s="1167">
        <v>0</v>
      </c>
      <c r="AR46" s="1167">
        <v>0</v>
      </c>
    </row>
    <row r="47" spans="1:44" ht="18" customHeight="1">
      <c r="A47" s="607" t="s">
        <v>1651</v>
      </c>
      <c r="B47" s="361" t="s">
        <v>1514</v>
      </c>
      <c r="C47" s="351" t="s">
        <v>363</v>
      </c>
      <c r="D47" s="946" t="s">
        <v>357</v>
      </c>
      <c r="E47" s="1166">
        <f t="shared" si="0"/>
        <v>0</v>
      </c>
      <c r="F47" s="1166">
        <f t="shared" si="1"/>
        <v>0</v>
      </c>
      <c r="G47" s="1167">
        <v>0</v>
      </c>
      <c r="H47" s="1167">
        <v>0</v>
      </c>
      <c r="I47" s="1167">
        <v>0</v>
      </c>
      <c r="J47" s="1167">
        <v>0</v>
      </c>
      <c r="K47" s="1168">
        <v>0</v>
      </c>
      <c r="L47" s="1169">
        <f t="shared" si="3"/>
        <v>0</v>
      </c>
      <c r="M47" s="1167">
        <v>0</v>
      </c>
      <c r="N47" s="1167">
        <v>0</v>
      </c>
      <c r="O47" s="1167">
        <v>0</v>
      </c>
      <c r="P47" s="1167">
        <v>0</v>
      </c>
      <c r="Q47" s="1167">
        <v>0</v>
      </c>
      <c r="R47" s="1167">
        <v>0</v>
      </c>
      <c r="S47" s="1167">
        <v>0</v>
      </c>
      <c r="T47" s="1166">
        <v>0</v>
      </c>
      <c r="U47" s="1166">
        <v>0</v>
      </c>
      <c r="V47" s="1166">
        <v>0</v>
      </c>
      <c r="W47" s="1170">
        <v>0</v>
      </c>
      <c r="X47" s="1166">
        <f t="shared" si="12"/>
        <v>0</v>
      </c>
      <c r="Y47" s="1169">
        <f t="shared" si="13"/>
        <v>0</v>
      </c>
      <c r="Z47" s="1167">
        <v>0</v>
      </c>
      <c r="AA47" s="1167">
        <v>0</v>
      </c>
      <c r="AB47" s="1167">
        <v>0</v>
      </c>
      <c r="AC47" s="1168">
        <v>0</v>
      </c>
      <c r="AD47" s="1169">
        <f t="shared" si="8"/>
        <v>0</v>
      </c>
      <c r="AE47" s="1167">
        <v>0</v>
      </c>
      <c r="AF47" s="1167">
        <v>0</v>
      </c>
      <c r="AG47" s="1167">
        <v>0</v>
      </c>
      <c r="AH47" s="1167">
        <v>0</v>
      </c>
      <c r="AI47" s="1167">
        <v>0</v>
      </c>
      <c r="AJ47" s="1167">
        <v>0</v>
      </c>
      <c r="AK47" s="1167">
        <v>0</v>
      </c>
      <c r="AL47" s="1168">
        <v>0</v>
      </c>
      <c r="AM47" s="1166">
        <f t="shared" si="10"/>
        <v>0</v>
      </c>
      <c r="AN47" s="1168">
        <v>0</v>
      </c>
      <c r="AO47" s="1167">
        <v>0</v>
      </c>
      <c r="AP47" s="1167">
        <v>0</v>
      </c>
      <c r="AQ47" s="1167">
        <v>0</v>
      </c>
      <c r="AR47" s="1167">
        <v>0</v>
      </c>
    </row>
    <row r="48" spans="1:44" ht="18" customHeight="1">
      <c r="A48" s="607" t="s">
        <v>1296</v>
      </c>
      <c r="B48" s="361" t="s">
        <v>1512</v>
      </c>
      <c r="C48" s="351" t="s">
        <v>734</v>
      </c>
      <c r="D48" s="946" t="s">
        <v>1091</v>
      </c>
      <c r="E48" s="1166">
        <f t="shared" si="0"/>
        <v>0</v>
      </c>
      <c r="F48" s="1166">
        <f t="shared" si="1"/>
        <v>0</v>
      </c>
      <c r="G48" s="1167">
        <v>0</v>
      </c>
      <c r="H48" s="1167">
        <v>0</v>
      </c>
      <c r="I48" s="1167">
        <v>0</v>
      </c>
      <c r="J48" s="1167">
        <v>0</v>
      </c>
      <c r="K48" s="1168">
        <v>0</v>
      </c>
      <c r="L48" s="1169">
        <v>0</v>
      </c>
      <c r="M48" s="1167">
        <v>0</v>
      </c>
      <c r="N48" s="1167">
        <v>0</v>
      </c>
      <c r="O48" s="1167">
        <v>0</v>
      </c>
      <c r="P48" s="1167">
        <v>0</v>
      </c>
      <c r="Q48" s="1167">
        <v>0</v>
      </c>
      <c r="R48" s="1167">
        <v>0</v>
      </c>
      <c r="S48" s="1167">
        <v>0</v>
      </c>
      <c r="T48" s="1166">
        <v>0</v>
      </c>
      <c r="U48" s="1166">
        <v>0</v>
      </c>
      <c r="V48" s="1166">
        <v>0</v>
      </c>
      <c r="W48" s="1170">
        <v>0</v>
      </c>
      <c r="X48" s="1166">
        <f t="shared" si="12"/>
        <v>0</v>
      </c>
      <c r="Y48" s="1169">
        <f t="shared" si="13"/>
        <v>0</v>
      </c>
      <c r="Z48" s="1167">
        <v>0</v>
      </c>
      <c r="AA48" s="1167">
        <v>0</v>
      </c>
      <c r="AB48" s="1167">
        <v>0</v>
      </c>
      <c r="AC48" s="1168">
        <v>0</v>
      </c>
      <c r="AD48" s="1169">
        <v>0</v>
      </c>
      <c r="AE48" s="1167">
        <v>0</v>
      </c>
      <c r="AF48" s="1167">
        <v>0</v>
      </c>
      <c r="AG48" s="1167">
        <v>0</v>
      </c>
      <c r="AH48" s="1167">
        <v>0</v>
      </c>
      <c r="AI48" s="1167">
        <v>0</v>
      </c>
      <c r="AJ48" s="1167">
        <v>0</v>
      </c>
      <c r="AK48" s="1167">
        <v>0</v>
      </c>
      <c r="AL48" s="1168">
        <v>0</v>
      </c>
      <c r="AM48" s="1166">
        <f t="shared" si="10"/>
        <v>0</v>
      </c>
      <c r="AN48" s="1168">
        <v>0</v>
      </c>
      <c r="AO48" s="1167">
        <v>0</v>
      </c>
      <c r="AP48" s="1167">
        <v>0</v>
      </c>
      <c r="AQ48" s="1167">
        <v>0</v>
      </c>
      <c r="AR48" s="1167">
        <v>0</v>
      </c>
    </row>
    <row r="49" spans="1:44" ht="22.5" customHeight="1">
      <c r="A49" s="607" t="s">
        <v>1297</v>
      </c>
      <c r="B49" s="361" t="s">
        <v>1524</v>
      </c>
      <c r="C49" s="351" t="s">
        <v>735</v>
      </c>
      <c r="D49" s="946" t="s">
        <v>1138</v>
      </c>
      <c r="E49" s="1166">
        <f t="shared" si="0"/>
        <v>0</v>
      </c>
      <c r="F49" s="1166">
        <f t="shared" si="1"/>
        <v>0</v>
      </c>
      <c r="G49" s="1167">
        <v>0</v>
      </c>
      <c r="H49" s="1167">
        <v>0</v>
      </c>
      <c r="I49" s="1167">
        <v>0</v>
      </c>
      <c r="J49" s="1167">
        <v>0</v>
      </c>
      <c r="K49" s="1168">
        <v>0</v>
      </c>
      <c r="L49" s="1169">
        <v>0</v>
      </c>
      <c r="M49" s="1167">
        <v>0</v>
      </c>
      <c r="N49" s="1167">
        <v>0</v>
      </c>
      <c r="O49" s="1167">
        <v>0</v>
      </c>
      <c r="P49" s="1167">
        <v>0</v>
      </c>
      <c r="Q49" s="1167">
        <v>0</v>
      </c>
      <c r="R49" s="1167">
        <v>0</v>
      </c>
      <c r="S49" s="1167">
        <v>0</v>
      </c>
      <c r="T49" s="1166">
        <v>0</v>
      </c>
      <c r="U49" s="1166">
        <v>0</v>
      </c>
      <c r="V49" s="1166">
        <v>0</v>
      </c>
      <c r="W49" s="1170">
        <v>0</v>
      </c>
      <c r="X49" s="1166">
        <f t="shared" si="12"/>
        <v>0</v>
      </c>
      <c r="Y49" s="1169">
        <f t="shared" si="13"/>
        <v>0</v>
      </c>
      <c r="Z49" s="1167">
        <v>0</v>
      </c>
      <c r="AA49" s="1167">
        <v>0</v>
      </c>
      <c r="AB49" s="1167">
        <v>0</v>
      </c>
      <c r="AC49" s="1168">
        <v>0</v>
      </c>
      <c r="AD49" s="1169">
        <v>0</v>
      </c>
      <c r="AE49" s="1167">
        <v>0</v>
      </c>
      <c r="AF49" s="1167">
        <v>0</v>
      </c>
      <c r="AG49" s="1167">
        <v>0</v>
      </c>
      <c r="AH49" s="1167">
        <v>0</v>
      </c>
      <c r="AI49" s="1167">
        <v>0</v>
      </c>
      <c r="AJ49" s="1167">
        <v>0</v>
      </c>
      <c r="AK49" s="1167">
        <v>0</v>
      </c>
      <c r="AL49" s="1168">
        <v>0</v>
      </c>
      <c r="AM49" s="1166">
        <f t="shared" si="10"/>
        <v>0</v>
      </c>
      <c r="AN49" s="1168">
        <v>0</v>
      </c>
      <c r="AO49" s="1167">
        <v>0</v>
      </c>
      <c r="AP49" s="1167">
        <v>0</v>
      </c>
      <c r="AQ49" s="1167">
        <v>0</v>
      </c>
      <c r="AR49" s="1167">
        <v>0</v>
      </c>
    </row>
    <row r="50" spans="1:44" ht="18" customHeight="1">
      <c r="A50" s="607" t="s">
        <v>1652</v>
      </c>
      <c r="B50" s="361" t="s">
        <v>1515</v>
      </c>
      <c r="C50" s="351" t="s">
        <v>365</v>
      </c>
      <c r="D50" s="946" t="s">
        <v>366</v>
      </c>
      <c r="E50" s="1166">
        <f t="shared" si="0"/>
        <v>0</v>
      </c>
      <c r="F50" s="1166">
        <f t="shared" si="1"/>
        <v>0</v>
      </c>
      <c r="G50" s="1167">
        <v>0</v>
      </c>
      <c r="H50" s="1167">
        <v>0</v>
      </c>
      <c r="I50" s="1167">
        <v>0</v>
      </c>
      <c r="J50" s="1167">
        <v>0</v>
      </c>
      <c r="K50" s="1168">
        <v>0</v>
      </c>
      <c r="L50" s="1169">
        <f t="shared" si="3"/>
        <v>0</v>
      </c>
      <c r="M50" s="1167">
        <v>0</v>
      </c>
      <c r="N50" s="1167">
        <v>0</v>
      </c>
      <c r="O50" s="1167">
        <v>0</v>
      </c>
      <c r="P50" s="1167">
        <v>0</v>
      </c>
      <c r="Q50" s="1167">
        <v>0</v>
      </c>
      <c r="R50" s="1167">
        <v>0</v>
      </c>
      <c r="S50" s="1167">
        <v>0</v>
      </c>
      <c r="T50" s="1166">
        <v>0</v>
      </c>
      <c r="U50" s="1166">
        <v>0</v>
      </c>
      <c r="V50" s="1166">
        <v>0</v>
      </c>
      <c r="W50" s="1170">
        <v>0</v>
      </c>
      <c r="X50" s="1166">
        <f t="shared" si="12"/>
        <v>0</v>
      </c>
      <c r="Y50" s="1169">
        <f t="shared" si="13"/>
        <v>0</v>
      </c>
      <c r="Z50" s="1171">
        <v>0</v>
      </c>
      <c r="AA50" s="1167">
        <v>0</v>
      </c>
      <c r="AB50" s="1167">
        <v>0</v>
      </c>
      <c r="AC50" s="1168">
        <v>0</v>
      </c>
      <c r="AD50" s="1169">
        <f t="shared" si="8"/>
        <v>0</v>
      </c>
      <c r="AE50" s="1167">
        <v>0</v>
      </c>
      <c r="AF50" s="1167">
        <v>0</v>
      </c>
      <c r="AG50" s="1167">
        <v>0</v>
      </c>
      <c r="AH50" s="1167">
        <v>0</v>
      </c>
      <c r="AI50" s="1167">
        <v>0</v>
      </c>
      <c r="AJ50" s="1167">
        <v>0</v>
      </c>
      <c r="AK50" s="1167">
        <v>0</v>
      </c>
      <c r="AL50" s="1168">
        <v>0</v>
      </c>
      <c r="AM50" s="1166">
        <f t="shared" si="10"/>
        <v>0</v>
      </c>
      <c r="AN50" s="1168">
        <v>0</v>
      </c>
      <c r="AO50" s="1167">
        <v>0</v>
      </c>
      <c r="AP50" s="1167">
        <v>0</v>
      </c>
      <c r="AQ50" s="1167">
        <v>0</v>
      </c>
      <c r="AR50" s="1167">
        <v>0</v>
      </c>
    </row>
    <row r="51" spans="1:44" ht="22.5" customHeight="1">
      <c r="A51" s="607" t="s">
        <v>1298</v>
      </c>
      <c r="B51" s="361" t="s">
        <v>1513</v>
      </c>
      <c r="C51" s="351" t="s">
        <v>736</v>
      </c>
      <c r="D51" s="946" t="s">
        <v>1138</v>
      </c>
      <c r="E51" s="1166">
        <f t="shared" si="0"/>
        <v>0</v>
      </c>
      <c r="F51" s="1166">
        <f t="shared" si="1"/>
        <v>0</v>
      </c>
      <c r="G51" s="1167">
        <v>0</v>
      </c>
      <c r="H51" s="1167">
        <v>0</v>
      </c>
      <c r="I51" s="1167">
        <v>0</v>
      </c>
      <c r="J51" s="1167">
        <v>0</v>
      </c>
      <c r="K51" s="1168">
        <v>0</v>
      </c>
      <c r="L51" s="1169">
        <v>0</v>
      </c>
      <c r="M51" s="1167">
        <v>0</v>
      </c>
      <c r="N51" s="1167">
        <v>0</v>
      </c>
      <c r="O51" s="1167">
        <v>0</v>
      </c>
      <c r="P51" s="1167">
        <v>0</v>
      </c>
      <c r="Q51" s="1167">
        <v>0</v>
      </c>
      <c r="R51" s="1167">
        <v>0</v>
      </c>
      <c r="S51" s="1167">
        <v>0</v>
      </c>
      <c r="T51" s="1166">
        <v>0</v>
      </c>
      <c r="U51" s="1166">
        <v>0</v>
      </c>
      <c r="V51" s="1166">
        <v>0</v>
      </c>
      <c r="W51" s="1170">
        <v>0</v>
      </c>
      <c r="X51" s="1166">
        <f t="shared" si="12"/>
        <v>0</v>
      </c>
      <c r="Y51" s="1169">
        <f t="shared" si="13"/>
        <v>0</v>
      </c>
      <c r="Z51" s="1171">
        <v>0</v>
      </c>
      <c r="AA51" s="1167">
        <v>0</v>
      </c>
      <c r="AB51" s="1167">
        <v>0</v>
      </c>
      <c r="AC51" s="1168">
        <v>0</v>
      </c>
      <c r="AD51" s="1169">
        <v>0</v>
      </c>
      <c r="AE51" s="1167">
        <v>0</v>
      </c>
      <c r="AF51" s="1167">
        <v>0</v>
      </c>
      <c r="AG51" s="1167">
        <v>0</v>
      </c>
      <c r="AH51" s="1167">
        <v>0</v>
      </c>
      <c r="AI51" s="1167">
        <v>0</v>
      </c>
      <c r="AJ51" s="1167">
        <v>0</v>
      </c>
      <c r="AK51" s="1167">
        <v>0</v>
      </c>
      <c r="AL51" s="1168">
        <v>0</v>
      </c>
      <c r="AM51" s="1166">
        <f t="shared" si="10"/>
        <v>0</v>
      </c>
      <c r="AN51" s="1168">
        <v>0</v>
      </c>
      <c r="AO51" s="1167">
        <v>0</v>
      </c>
      <c r="AP51" s="1167">
        <v>0</v>
      </c>
      <c r="AQ51" s="1167">
        <v>0</v>
      </c>
      <c r="AR51" s="1167">
        <v>0</v>
      </c>
    </row>
    <row r="52" spans="1:44" ht="18" customHeight="1">
      <c r="A52" s="607" t="s">
        <v>1299</v>
      </c>
      <c r="B52" s="361" t="s">
        <v>1525</v>
      </c>
      <c r="C52" s="351" t="s">
        <v>737</v>
      </c>
      <c r="D52" s="946" t="s">
        <v>1139</v>
      </c>
      <c r="E52" s="1166">
        <f t="shared" si="0"/>
        <v>0</v>
      </c>
      <c r="F52" s="1166">
        <f t="shared" si="1"/>
        <v>0</v>
      </c>
      <c r="G52" s="1167">
        <v>0</v>
      </c>
      <c r="H52" s="1167">
        <v>0</v>
      </c>
      <c r="I52" s="1167">
        <v>0</v>
      </c>
      <c r="J52" s="1167">
        <v>0</v>
      </c>
      <c r="K52" s="1168">
        <v>0</v>
      </c>
      <c r="L52" s="1169">
        <v>0</v>
      </c>
      <c r="M52" s="1167">
        <v>0</v>
      </c>
      <c r="N52" s="1167">
        <v>0</v>
      </c>
      <c r="O52" s="1167">
        <v>0</v>
      </c>
      <c r="P52" s="1167">
        <v>0</v>
      </c>
      <c r="Q52" s="1167">
        <v>0</v>
      </c>
      <c r="R52" s="1167">
        <v>0</v>
      </c>
      <c r="S52" s="1167">
        <v>0</v>
      </c>
      <c r="T52" s="1166">
        <v>0</v>
      </c>
      <c r="U52" s="1166">
        <v>0</v>
      </c>
      <c r="V52" s="1166">
        <v>0</v>
      </c>
      <c r="W52" s="1170">
        <v>0</v>
      </c>
      <c r="X52" s="1166">
        <f t="shared" si="12"/>
        <v>0</v>
      </c>
      <c r="Y52" s="1169">
        <f>AA52+AB52</f>
        <v>0</v>
      </c>
      <c r="Z52" s="1176">
        <v>0</v>
      </c>
      <c r="AA52" s="1167">
        <v>0</v>
      </c>
      <c r="AB52" s="1167">
        <v>0</v>
      </c>
      <c r="AC52" s="1168">
        <v>0</v>
      </c>
      <c r="AD52" s="1169">
        <v>0</v>
      </c>
      <c r="AE52" s="1167">
        <v>0</v>
      </c>
      <c r="AF52" s="1167">
        <v>0</v>
      </c>
      <c r="AG52" s="1167">
        <v>0</v>
      </c>
      <c r="AH52" s="1167">
        <v>0</v>
      </c>
      <c r="AI52" s="1167">
        <v>0</v>
      </c>
      <c r="AJ52" s="1167">
        <v>0</v>
      </c>
      <c r="AK52" s="1167">
        <v>0</v>
      </c>
      <c r="AL52" s="1168">
        <v>0</v>
      </c>
      <c r="AM52" s="1166">
        <f t="shared" si="10"/>
        <v>0</v>
      </c>
      <c r="AN52" s="1168">
        <v>0</v>
      </c>
      <c r="AO52" s="1167">
        <v>0</v>
      </c>
      <c r="AP52" s="1167">
        <v>0</v>
      </c>
      <c r="AQ52" s="1167">
        <v>0</v>
      </c>
      <c r="AR52" s="1167">
        <v>0</v>
      </c>
    </row>
    <row r="53" spans="1:44" ht="53.4" thickBot="1">
      <c r="A53" s="607" t="s">
        <v>1680</v>
      </c>
      <c r="B53" s="1121" t="s">
        <v>1469</v>
      </c>
      <c r="C53" s="377" t="s">
        <v>841</v>
      </c>
      <c r="D53" s="960" t="s">
        <v>739</v>
      </c>
      <c r="E53" s="1123">
        <f t="shared" si="0"/>
        <v>191634</v>
      </c>
      <c r="F53" s="1123">
        <f t="shared" si="1"/>
        <v>191634</v>
      </c>
      <c r="G53" s="1123">
        <f>G36+G42</f>
        <v>191634</v>
      </c>
      <c r="H53" s="1123">
        <f t="shared" ref="H53:J53" si="30">H36+H42</f>
        <v>0</v>
      </c>
      <c r="I53" s="1123">
        <f t="shared" si="30"/>
        <v>181596</v>
      </c>
      <c r="J53" s="1123">
        <f t="shared" si="30"/>
        <v>10038</v>
      </c>
      <c r="K53" s="1123">
        <v>0</v>
      </c>
      <c r="L53" s="1123">
        <f t="shared" si="3"/>
        <v>0</v>
      </c>
      <c r="M53" s="1123">
        <f t="shared" ref="M53:S53" si="31">M36+M42</f>
        <v>0</v>
      </c>
      <c r="N53" s="1123">
        <f t="shared" si="31"/>
        <v>0</v>
      </c>
      <c r="O53" s="1123">
        <f t="shared" si="31"/>
        <v>0</v>
      </c>
      <c r="P53" s="1123">
        <f t="shared" si="31"/>
        <v>0</v>
      </c>
      <c r="Q53" s="1123">
        <f t="shared" si="31"/>
        <v>0</v>
      </c>
      <c r="R53" s="1123">
        <f t="shared" si="31"/>
        <v>0</v>
      </c>
      <c r="S53" s="1123">
        <f t="shared" si="31"/>
        <v>0</v>
      </c>
      <c r="T53" s="1123">
        <v>0</v>
      </c>
      <c r="U53" s="1123">
        <f t="shared" si="5"/>
        <v>0</v>
      </c>
      <c r="V53" s="1123">
        <f t="shared" si="6"/>
        <v>0</v>
      </c>
      <c r="W53" s="1123">
        <v>0</v>
      </c>
      <c r="X53" s="1123">
        <f t="shared" si="12"/>
        <v>-3509</v>
      </c>
      <c r="Y53" s="1123">
        <f>AA53+AB53</f>
        <v>-3509</v>
      </c>
      <c r="Z53" s="1123">
        <f t="shared" ref="Z53:AB53" si="32">Z36+Z42</f>
        <v>0</v>
      </c>
      <c r="AA53" s="1123">
        <f t="shared" si="32"/>
        <v>-118</v>
      </c>
      <c r="AB53" s="1123">
        <f t="shared" si="32"/>
        <v>-3391</v>
      </c>
      <c r="AC53" s="1123">
        <v>0</v>
      </c>
      <c r="AD53" s="1123">
        <f t="shared" si="8"/>
        <v>0</v>
      </c>
      <c r="AE53" s="1123">
        <f t="shared" ref="AE53:AK53" si="33">AE36+AE42</f>
        <v>0</v>
      </c>
      <c r="AF53" s="1123">
        <f t="shared" si="33"/>
        <v>0</v>
      </c>
      <c r="AG53" s="1123">
        <f t="shared" si="33"/>
        <v>0</v>
      </c>
      <c r="AH53" s="1123">
        <f t="shared" si="33"/>
        <v>0</v>
      </c>
      <c r="AI53" s="1123">
        <f t="shared" si="33"/>
        <v>0</v>
      </c>
      <c r="AJ53" s="1123">
        <f t="shared" si="33"/>
        <v>0</v>
      </c>
      <c r="AK53" s="1123">
        <f t="shared" si="33"/>
        <v>0</v>
      </c>
      <c r="AL53" s="1123">
        <v>0</v>
      </c>
      <c r="AM53" s="1123">
        <f t="shared" si="10"/>
        <v>0</v>
      </c>
      <c r="AN53" s="1123">
        <v>0</v>
      </c>
      <c r="AO53" s="1123">
        <f t="shared" ref="AO53:AR53" si="34">AO36+AO42</f>
        <v>0</v>
      </c>
      <c r="AP53" s="1123">
        <f t="shared" si="34"/>
        <v>0</v>
      </c>
      <c r="AQ53" s="1123">
        <f t="shared" si="34"/>
        <v>0</v>
      </c>
      <c r="AR53" s="1123">
        <f t="shared" si="34"/>
        <v>0</v>
      </c>
    </row>
    <row r="54" spans="1:44" ht="13.5" customHeight="1">
      <c r="A54" s="607" t="s">
        <v>1681</v>
      </c>
      <c r="B54" s="361" t="s">
        <v>1526</v>
      </c>
      <c r="C54" s="374" t="s">
        <v>133</v>
      </c>
      <c r="D54" s="946" t="s">
        <v>2</v>
      </c>
      <c r="E54" s="1166">
        <f t="shared" si="0"/>
        <v>0</v>
      </c>
      <c r="F54" s="1166">
        <f t="shared" si="1"/>
        <v>0</v>
      </c>
      <c r="G54" s="1169">
        <f>G55+G56+G57+G58+G59</f>
        <v>0</v>
      </c>
      <c r="H54" s="1169">
        <f>H55+H56+H57+H58+H59</f>
        <v>0</v>
      </c>
      <c r="I54" s="1177"/>
      <c r="J54" s="1178"/>
      <c r="K54" s="1179"/>
      <c r="L54" s="1180">
        <f t="shared" si="3"/>
        <v>0</v>
      </c>
      <c r="M54" s="1181">
        <f t="shared" ref="M54:S54" si="35">M55+M56+M57+M58+M59</f>
        <v>0</v>
      </c>
      <c r="N54" s="1181">
        <f t="shared" si="35"/>
        <v>0</v>
      </c>
      <c r="O54" s="1181">
        <f t="shared" si="35"/>
        <v>0</v>
      </c>
      <c r="P54" s="1181">
        <f t="shared" si="35"/>
        <v>0</v>
      </c>
      <c r="Q54" s="1181">
        <f t="shared" si="35"/>
        <v>0</v>
      </c>
      <c r="R54" s="1181">
        <f t="shared" si="35"/>
        <v>0</v>
      </c>
      <c r="S54" s="1181">
        <f t="shared" si="35"/>
        <v>0</v>
      </c>
      <c r="T54" s="1177"/>
      <c r="U54" s="1166">
        <f t="shared" si="5"/>
        <v>0</v>
      </c>
      <c r="V54" s="1182"/>
      <c r="W54" s="1182"/>
      <c r="X54" s="1166">
        <f t="shared" si="12"/>
        <v>0</v>
      </c>
      <c r="Y54" s="1178"/>
      <c r="Z54" s="1179"/>
      <c r="AA54" s="1183"/>
      <c r="AB54" s="1184"/>
      <c r="AC54" s="1179"/>
      <c r="AD54" s="1185">
        <f t="shared" si="8"/>
        <v>0</v>
      </c>
      <c r="AE54" s="1185">
        <f t="shared" ref="AE54:AK54" si="36">AE55+AE56+AE57+AE58+AE59</f>
        <v>0</v>
      </c>
      <c r="AF54" s="1185">
        <f t="shared" si="36"/>
        <v>0</v>
      </c>
      <c r="AG54" s="1185">
        <f t="shared" si="36"/>
        <v>0</v>
      </c>
      <c r="AH54" s="1185">
        <f t="shared" si="36"/>
        <v>0</v>
      </c>
      <c r="AI54" s="1185">
        <f t="shared" si="36"/>
        <v>0</v>
      </c>
      <c r="AJ54" s="1185">
        <f t="shared" si="36"/>
        <v>0</v>
      </c>
      <c r="AK54" s="1185">
        <f t="shared" si="36"/>
        <v>0</v>
      </c>
      <c r="AL54" s="1177"/>
      <c r="AM54" s="1166"/>
      <c r="AN54" s="1186"/>
      <c r="AO54" s="1185">
        <f t="shared" ref="AO54:AR54" si="37">AO55+AO56+AO57+AO58+AO59</f>
        <v>0</v>
      </c>
      <c r="AP54" s="1185">
        <f t="shared" si="37"/>
        <v>0</v>
      </c>
      <c r="AQ54" s="1185">
        <f t="shared" si="37"/>
        <v>0</v>
      </c>
      <c r="AR54" s="1185">
        <f t="shared" si="37"/>
        <v>0</v>
      </c>
    </row>
    <row r="55" spans="1:44" ht="13.5" customHeight="1">
      <c r="A55" s="607" t="s">
        <v>1682</v>
      </c>
      <c r="B55" s="361" t="s">
        <v>1527</v>
      </c>
      <c r="C55" s="342" t="s">
        <v>358</v>
      </c>
      <c r="D55" s="946" t="s">
        <v>359</v>
      </c>
      <c r="E55" s="1166">
        <f t="shared" si="0"/>
        <v>0</v>
      </c>
      <c r="F55" s="1166">
        <f t="shared" si="1"/>
        <v>0</v>
      </c>
      <c r="G55" s="1187">
        <v>0</v>
      </c>
      <c r="H55" s="1187">
        <v>0</v>
      </c>
      <c r="I55" s="1188"/>
      <c r="J55" s="1189"/>
      <c r="K55" s="1190"/>
      <c r="L55" s="1169">
        <f t="shared" si="3"/>
        <v>0</v>
      </c>
      <c r="M55" s="1171">
        <v>0</v>
      </c>
      <c r="N55" s="1171">
        <v>0</v>
      </c>
      <c r="O55" s="1171">
        <v>0</v>
      </c>
      <c r="P55" s="1171">
        <v>0</v>
      </c>
      <c r="Q55" s="1171">
        <v>0</v>
      </c>
      <c r="R55" s="1171">
        <v>0</v>
      </c>
      <c r="S55" s="1171">
        <v>0</v>
      </c>
      <c r="T55" s="1188"/>
      <c r="U55" s="1166">
        <v>0</v>
      </c>
      <c r="V55" s="1191"/>
      <c r="W55" s="1191"/>
      <c r="X55" s="1166">
        <f t="shared" si="12"/>
        <v>0</v>
      </c>
      <c r="Y55" s="1178"/>
      <c r="Z55" s="1192"/>
      <c r="AA55" s="1183"/>
      <c r="AB55" s="1193"/>
      <c r="AC55" s="1192"/>
      <c r="AD55" s="1194">
        <f t="shared" si="8"/>
        <v>0</v>
      </c>
      <c r="AE55" s="1171">
        <v>0</v>
      </c>
      <c r="AF55" s="1171">
        <v>0</v>
      </c>
      <c r="AG55" s="1171">
        <v>0</v>
      </c>
      <c r="AH55" s="1171">
        <v>0</v>
      </c>
      <c r="AI55" s="1171">
        <v>0</v>
      </c>
      <c r="AJ55" s="1171">
        <v>0</v>
      </c>
      <c r="AK55" s="1171">
        <v>0</v>
      </c>
      <c r="AL55" s="1188"/>
      <c r="AM55" s="1166"/>
      <c r="AN55" s="1195"/>
      <c r="AO55" s="1196">
        <v>0</v>
      </c>
      <c r="AP55" s="1171">
        <v>0</v>
      </c>
      <c r="AQ55" s="1171">
        <v>0</v>
      </c>
      <c r="AR55" s="1171">
        <v>0</v>
      </c>
    </row>
    <row r="56" spans="1:44" ht="13.5" customHeight="1">
      <c r="A56" s="607" t="s">
        <v>1683</v>
      </c>
      <c r="B56" s="361" t="s">
        <v>1528</v>
      </c>
      <c r="C56" s="364" t="s">
        <v>85</v>
      </c>
      <c r="D56" s="946" t="s">
        <v>360</v>
      </c>
      <c r="E56" s="1166">
        <f t="shared" si="0"/>
        <v>0</v>
      </c>
      <c r="F56" s="1166">
        <f t="shared" si="1"/>
        <v>0</v>
      </c>
      <c r="G56" s="1187">
        <v>0</v>
      </c>
      <c r="H56" s="1187">
        <v>0</v>
      </c>
      <c r="I56" s="1188"/>
      <c r="J56" s="1189"/>
      <c r="K56" s="1190"/>
      <c r="L56" s="1169">
        <f t="shared" si="3"/>
        <v>0</v>
      </c>
      <c r="M56" s="1171">
        <v>0</v>
      </c>
      <c r="N56" s="1171">
        <v>0</v>
      </c>
      <c r="O56" s="1171">
        <v>0</v>
      </c>
      <c r="P56" s="1171">
        <v>0</v>
      </c>
      <c r="Q56" s="1171">
        <v>0</v>
      </c>
      <c r="R56" s="1171">
        <v>0</v>
      </c>
      <c r="S56" s="1171">
        <v>0</v>
      </c>
      <c r="T56" s="1188"/>
      <c r="U56" s="1166">
        <v>0</v>
      </c>
      <c r="V56" s="1197"/>
      <c r="W56" s="1197"/>
      <c r="X56" s="1166">
        <f t="shared" si="12"/>
        <v>0</v>
      </c>
      <c r="Y56" s="1178"/>
      <c r="Z56" s="1192"/>
      <c r="AA56" s="1183"/>
      <c r="AB56" s="1193"/>
      <c r="AC56" s="1192"/>
      <c r="AD56" s="1194">
        <f t="shared" si="8"/>
        <v>0</v>
      </c>
      <c r="AE56" s="1171">
        <v>0</v>
      </c>
      <c r="AF56" s="1171">
        <v>0</v>
      </c>
      <c r="AG56" s="1171">
        <v>0</v>
      </c>
      <c r="AH56" s="1171">
        <v>0</v>
      </c>
      <c r="AI56" s="1171">
        <v>0</v>
      </c>
      <c r="AJ56" s="1171">
        <v>0</v>
      </c>
      <c r="AK56" s="1171">
        <v>0</v>
      </c>
      <c r="AL56" s="1188"/>
      <c r="AM56" s="1166"/>
      <c r="AN56" s="1195"/>
      <c r="AO56" s="1196">
        <v>0</v>
      </c>
      <c r="AP56" s="1171">
        <v>0</v>
      </c>
      <c r="AQ56" s="1171">
        <v>0</v>
      </c>
      <c r="AR56" s="1171">
        <v>0</v>
      </c>
    </row>
    <row r="57" spans="1:44" ht="13.5" customHeight="1">
      <c r="A57" s="607" t="s">
        <v>1684</v>
      </c>
      <c r="B57" s="361" t="s">
        <v>1529</v>
      </c>
      <c r="C57" s="342" t="s">
        <v>361</v>
      </c>
      <c r="D57" s="946" t="s">
        <v>353</v>
      </c>
      <c r="E57" s="1166">
        <f t="shared" si="0"/>
        <v>0</v>
      </c>
      <c r="F57" s="1166">
        <f t="shared" si="1"/>
        <v>0</v>
      </c>
      <c r="G57" s="1187">
        <v>0</v>
      </c>
      <c r="H57" s="1187">
        <v>0</v>
      </c>
      <c r="I57" s="1188"/>
      <c r="J57" s="1189"/>
      <c r="K57" s="1190"/>
      <c r="L57" s="1169">
        <f t="shared" si="3"/>
        <v>0</v>
      </c>
      <c r="M57" s="1171">
        <v>0</v>
      </c>
      <c r="N57" s="1171">
        <v>0</v>
      </c>
      <c r="O57" s="1171">
        <v>0</v>
      </c>
      <c r="P57" s="1171">
        <v>0</v>
      </c>
      <c r="Q57" s="1171">
        <v>0</v>
      </c>
      <c r="R57" s="1171">
        <v>0</v>
      </c>
      <c r="S57" s="1171">
        <v>0</v>
      </c>
      <c r="T57" s="1188"/>
      <c r="U57" s="1166">
        <v>0</v>
      </c>
      <c r="V57" s="1197"/>
      <c r="W57" s="1197"/>
      <c r="X57" s="1166">
        <f t="shared" si="12"/>
        <v>0</v>
      </c>
      <c r="Y57" s="1178"/>
      <c r="Z57" s="1192"/>
      <c r="AA57" s="1183"/>
      <c r="AB57" s="1193"/>
      <c r="AC57" s="1192"/>
      <c r="AD57" s="1194">
        <f t="shared" si="8"/>
        <v>0</v>
      </c>
      <c r="AE57" s="1171">
        <v>0</v>
      </c>
      <c r="AF57" s="1171">
        <v>0</v>
      </c>
      <c r="AG57" s="1171">
        <v>0</v>
      </c>
      <c r="AH57" s="1171">
        <v>0</v>
      </c>
      <c r="AI57" s="1171">
        <v>0</v>
      </c>
      <c r="AJ57" s="1171">
        <v>0</v>
      </c>
      <c r="AK57" s="1171">
        <v>0</v>
      </c>
      <c r="AL57" s="1188"/>
      <c r="AM57" s="1166"/>
      <c r="AN57" s="1195"/>
      <c r="AO57" s="1196">
        <v>0</v>
      </c>
      <c r="AP57" s="1171">
        <v>0</v>
      </c>
      <c r="AQ57" s="1171">
        <v>0</v>
      </c>
      <c r="AR57" s="1171">
        <v>0</v>
      </c>
    </row>
    <row r="58" spans="1:44" ht="13.5" customHeight="1">
      <c r="A58" s="607" t="s">
        <v>1685</v>
      </c>
      <c r="B58" s="361" t="s">
        <v>1530</v>
      </c>
      <c r="C58" s="342" t="s">
        <v>362</v>
      </c>
      <c r="D58" s="946" t="s">
        <v>355</v>
      </c>
      <c r="E58" s="1166">
        <f t="shared" si="0"/>
        <v>0</v>
      </c>
      <c r="F58" s="1166">
        <f t="shared" si="1"/>
        <v>0</v>
      </c>
      <c r="G58" s="1187">
        <v>0</v>
      </c>
      <c r="H58" s="1187">
        <v>0</v>
      </c>
      <c r="I58" s="1188"/>
      <c r="J58" s="1189"/>
      <c r="K58" s="1190"/>
      <c r="L58" s="1169">
        <f t="shared" si="3"/>
        <v>0</v>
      </c>
      <c r="M58" s="1171">
        <v>0</v>
      </c>
      <c r="N58" s="1171">
        <v>0</v>
      </c>
      <c r="O58" s="1171">
        <v>0</v>
      </c>
      <c r="P58" s="1171">
        <v>0</v>
      </c>
      <c r="Q58" s="1171">
        <v>0</v>
      </c>
      <c r="R58" s="1171">
        <v>0</v>
      </c>
      <c r="S58" s="1171">
        <v>0</v>
      </c>
      <c r="T58" s="1188"/>
      <c r="U58" s="1166">
        <v>0</v>
      </c>
      <c r="V58" s="1197"/>
      <c r="W58" s="1197"/>
      <c r="X58" s="1166">
        <f t="shared" si="12"/>
        <v>0</v>
      </c>
      <c r="Y58" s="1178"/>
      <c r="Z58" s="1192"/>
      <c r="AA58" s="1183"/>
      <c r="AB58" s="1193"/>
      <c r="AC58" s="1192"/>
      <c r="AD58" s="1194">
        <f t="shared" si="8"/>
        <v>0</v>
      </c>
      <c r="AE58" s="1171">
        <v>0</v>
      </c>
      <c r="AF58" s="1171">
        <v>0</v>
      </c>
      <c r="AG58" s="1171">
        <v>0</v>
      </c>
      <c r="AH58" s="1171">
        <v>0</v>
      </c>
      <c r="AI58" s="1171">
        <v>0</v>
      </c>
      <c r="AJ58" s="1171">
        <v>0</v>
      </c>
      <c r="AK58" s="1171">
        <v>0</v>
      </c>
      <c r="AL58" s="1188"/>
      <c r="AM58" s="1166"/>
      <c r="AN58" s="1195"/>
      <c r="AO58" s="1196">
        <v>0</v>
      </c>
      <c r="AP58" s="1171">
        <v>0</v>
      </c>
      <c r="AQ58" s="1171">
        <v>0</v>
      </c>
      <c r="AR58" s="1171">
        <v>0</v>
      </c>
    </row>
    <row r="59" spans="1:44" ht="13.5" customHeight="1">
      <c r="A59" s="607" t="s">
        <v>1686</v>
      </c>
      <c r="B59" s="361" t="s">
        <v>1531</v>
      </c>
      <c r="C59" s="342" t="s">
        <v>363</v>
      </c>
      <c r="D59" s="946" t="s">
        <v>357</v>
      </c>
      <c r="E59" s="1166">
        <f t="shared" si="0"/>
        <v>0</v>
      </c>
      <c r="F59" s="1166">
        <f t="shared" si="1"/>
        <v>0</v>
      </c>
      <c r="G59" s="1187">
        <v>0</v>
      </c>
      <c r="H59" s="1187">
        <v>0</v>
      </c>
      <c r="I59" s="1188"/>
      <c r="J59" s="1189"/>
      <c r="K59" s="1190"/>
      <c r="L59" s="1169">
        <f t="shared" si="3"/>
        <v>0</v>
      </c>
      <c r="M59" s="1171">
        <v>0</v>
      </c>
      <c r="N59" s="1171">
        <v>0</v>
      </c>
      <c r="O59" s="1171">
        <v>0</v>
      </c>
      <c r="P59" s="1171">
        <v>0</v>
      </c>
      <c r="Q59" s="1171">
        <v>0</v>
      </c>
      <c r="R59" s="1171">
        <v>0</v>
      </c>
      <c r="S59" s="1171">
        <v>0</v>
      </c>
      <c r="T59" s="1188"/>
      <c r="U59" s="1166">
        <v>0</v>
      </c>
      <c r="V59" s="1198"/>
      <c r="W59" s="1198"/>
      <c r="X59" s="1166">
        <f t="shared" si="12"/>
        <v>0</v>
      </c>
      <c r="Y59" s="1178"/>
      <c r="Z59" s="1192"/>
      <c r="AA59" s="1183"/>
      <c r="AB59" s="1193"/>
      <c r="AC59" s="1192"/>
      <c r="AD59" s="1194">
        <f t="shared" si="8"/>
        <v>0</v>
      </c>
      <c r="AE59" s="1171">
        <v>0</v>
      </c>
      <c r="AF59" s="1171">
        <v>0</v>
      </c>
      <c r="AG59" s="1171">
        <v>0</v>
      </c>
      <c r="AH59" s="1171">
        <v>0</v>
      </c>
      <c r="AI59" s="1171">
        <v>0</v>
      </c>
      <c r="AJ59" s="1171">
        <v>0</v>
      </c>
      <c r="AK59" s="1171">
        <v>0</v>
      </c>
      <c r="AL59" s="1188"/>
      <c r="AM59" s="1166"/>
      <c r="AN59" s="1195"/>
      <c r="AO59" s="1196">
        <v>0</v>
      </c>
      <c r="AP59" s="1171">
        <v>0</v>
      </c>
      <c r="AQ59" s="1171">
        <v>0</v>
      </c>
      <c r="AR59" s="1171">
        <v>0</v>
      </c>
    </row>
    <row r="60" spans="1:44" ht="13.5" customHeight="1">
      <c r="A60" s="607" t="s">
        <v>1687</v>
      </c>
      <c r="B60" s="361" t="s">
        <v>1532</v>
      </c>
      <c r="C60" s="349" t="s">
        <v>134</v>
      </c>
      <c r="D60" s="1165" t="s">
        <v>364</v>
      </c>
      <c r="E60" s="1166">
        <f t="shared" si="0"/>
        <v>0</v>
      </c>
      <c r="F60" s="1166">
        <f t="shared" si="1"/>
        <v>0</v>
      </c>
      <c r="G60" s="1169">
        <f>G61+G62+G63+G64+G65+G68</f>
        <v>0</v>
      </c>
      <c r="H60" s="1169">
        <f>H61+H62+H63+H64+H65+H68</f>
        <v>0</v>
      </c>
      <c r="I60" s="1199"/>
      <c r="J60" s="1200"/>
      <c r="K60" s="1201"/>
      <c r="L60" s="1172">
        <f t="shared" si="3"/>
        <v>0</v>
      </c>
      <c r="M60" s="1181">
        <f t="shared" ref="M60:S60" si="38">M61+M62+M63+M64+M65+M68</f>
        <v>0</v>
      </c>
      <c r="N60" s="1181">
        <f t="shared" si="38"/>
        <v>0</v>
      </c>
      <c r="O60" s="1181">
        <f t="shared" si="38"/>
        <v>0</v>
      </c>
      <c r="P60" s="1181">
        <f t="shared" si="38"/>
        <v>0</v>
      </c>
      <c r="Q60" s="1181">
        <f t="shared" si="38"/>
        <v>0</v>
      </c>
      <c r="R60" s="1181">
        <f t="shared" si="38"/>
        <v>0</v>
      </c>
      <c r="S60" s="1181">
        <f t="shared" si="38"/>
        <v>0</v>
      </c>
      <c r="T60" s="1199"/>
      <c r="U60" s="1166">
        <f t="shared" si="5"/>
        <v>0</v>
      </c>
      <c r="V60" s="1198"/>
      <c r="W60" s="1198"/>
      <c r="X60" s="1166">
        <f t="shared" si="12"/>
        <v>0</v>
      </c>
      <c r="Y60" s="1200"/>
      <c r="Z60" s="1201"/>
      <c r="AA60" s="1202"/>
      <c r="AB60" s="1203"/>
      <c r="AC60" s="1201"/>
      <c r="AD60" s="1204">
        <f t="shared" si="8"/>
        <v>0</v>
      </c>
      <c r="AE60" s="1204">
        <f t="shared" ref="AE60:AK60" si="39">AE61+AE62+AE63+AE64+AE65+AE68</f>
        <v>0</v>
      </c>
      <c r="AF60" s="1204">
        <f t="shared" si="39"/>
        <v>0</v>
      </c>
      <c r="AG60" s="1204">
        <f t="shared" si="39"/>
        <v>0</v>
      </c>
      <c r="AH60" s="1204">
        <f t="shared" si="39"/>
        <v>0</v>
      </c>
      <c r="AI60" s="1204">
        <f t="shared" si="39"/>
        <v>0</v>
      </c>
      <c r="AJ60" s="1204">
        <f t="shared" si="39"/>
        <v>0</v>
      </c>
      <c r="AK60" s="1204">
        <f t="shared" si="39"/>
        <v>0</v>
      </c>
      <c r="AL60" s="1199"/>
      <c r="AM60" s="1166"/>
      <c r="AN60" s="1195"/>
      <c r="AO60" s="1204">
        <f t="shared" ref="AO60:AR60" si="40">AO61+AO62+AO63+AO64+AO65+AO68</f>
        <v>0</v>
      </c>
      <c r="AP60" s="1204">
        <f t="shared" si="40"/>
        <v>0</v>
      </c>
      <c r="AQ60" s="1204">
        <f t="shared" si="40"/>
        <v>0</v>
      </c>
      <c r="AR60" s="1204">
        <f t="shared" si="40"/>
        <v>0</v>
      </c>
    </row>
    <row r="61" spans="1:44" ht="13.5" customHeight="1">
      <c r="A61" s="607" t="s">
        <v>1688</v>
      </c>
      <c r="B61" s="361" t="s">
        <v>1533</v>
      </c>
      <c r="C61" s="351" t="s">
        <v>358</v>
      </c>
      <c r="D61" s="946" t="s">
        <v>359</v>
      </c>
      <c r="E61" s="1166">
        <f t="shared" si="0"/>
        <v>0</v>
      </c>
      <c r="F61" s="1166">
        <f t="shared" si="1"/>
        <v>0</v>
      </c>
      <c r="G61" s="1187">
        <v>0</v>
      </c>
      <c r="H61" s="1187">
        <v>0</v>
      </c>
      <c r="I61" s="1205"/>
      <c r="J61" s="1206"/>
      <c r="K61" s="1207"/>
      <c r="L61" s="1169">
        <f t="shared" si="3"/>
        <v>0</v>
      </c>
      <c r="M61" s="1167">
        <v>0</v>
      </c>
      <c r="N61" s="1167">
        <v>0</v>
      </c>
      <c r="O61" s="1167">
        <v>0</v>
      </c>
      <c r="P61" s="1167">
        <v>0</v>
      </c>
      <c r="Q61" s="1167">
        <v>0</v>
      </c>
      <c r="R61" s="1167">
        <v>0</v>
      </c>
      <c r="S61" s="1167">
        <v>0</v>
      </c>
      <c r="T61" s="1205"/>
      <c r="U61" s="1166">
        <v>0</v>
      </c>
      <c r="V61" s="1208"/>
      <c r="W61" s="1208"/>
      <c r="X61" s="1166">
        <f t="shared" si="12"/>
        <v>0</v>
      </c>
      <c r="Y61" s="1206"/>
      <c r="Z61" s="1207"/>
      <c r="AA61" s="1209"/>
      <c r="AB61" s="1210"/>
      <c r="AC61" s="1207"/>
      <c r="AD61" s="1211">
        <f t="shared" si="8"/>
        <v>0</v>
      </c>
      <c r="AE61" s="1167">
        <v>0</v>
      </c>
      <c r="AF61" s="1167">
        <v>0</v>
      </c>
      <c r="AG61" s="1167">
        <v>0</v>
      </c>
      <c r="AH61" s="1167">
        <v>0</v>
      </c>
      <c r="AI61" s="1167">
        <v>0</v>
      </c>
      <c r="AJ61" s="1167">
        <v>0</v>
      </c>
      <c r="AK61" s="1167">
        <v>0</v>
      </c>
      <c r="AL61" s="1205"/>
      <c r="AM61" s="1166"/>
      <c r="AN61" s="1212"/>
      <c r="AO61" s="1213">
        <v>0</v>
      </c>
      <c r="AP61" s="1167">
        <v>0</v>
      </c>
      <c r="AQ61" s="1167">
        <v>0</v>
      </c>
      <c r="AR61" s="1167">
        <v>0</v>
      </c>
    </row>
    <row r="62" spans="1:44" ht="13.5" customHeight="1">
      <c r="A62" s="607" t="s">
        <v>1689</v>
      </c>
      <c r="B62" s="361" t="s">
        <v>1534</v>
      </c>
      <c r="C62" s="364" t="s">
        <v>85</v>
      </c>
      <c r="D62" s="946" t="s">
        <v>360</v>
      </c>
      <c r="E62" s="1166">
        <f t="shared" si="0"/>
        <v>0</v>
      </c>
      <c r="F62" s="1166">
        <f t="shared" si="1"/>
        <v>0</v>
      </c>
      <c r="G62" s="1167">
        <v>0</v>
      </c>
      <c r="H62" s="1167">
        <v>0</v>
      </c>
      <c r="I62" s="1205"/>
      <c r="J62" s="1206"/>
      <c r="K62" s="1207"/>
      <c r="L62" s="1169">
        <f t="shared" si="3"/>
        <v>0</v>
      </c>
      <c r="M62" s="1167">
        <v>0</v>
      </c>
      <c r="N62" s="1167">
        <v>0</v>
      </c>
      <c r="O62" s="1167">
        <v>0</v>
      </c>
      <c r="P62" s="1167">
        <v>0</v>
      </c>
      <c r="Q62" s="1167">
        <v>0</v>
      </c>
      <c r="R62" s="1167">
        <v>0</v>
      </c>
      <c r="S62" s="1167">
        <v>0</v>
      </c>
      <c r="T62" s="1205"/>
      <c r="U62" s="1166">
        <v>0</v>
      </c>
      <c r="V62" s="1208"/>
      <c r="W62" s="1208"/>
      <c r="X62" s="1166">
        <f t="shared" si="12"/>
        <v>0</v>
      </c>
      <c r="Y62" s="1206"/>
      <c r="Z62" s="1207"/>
      <c r="AA62" s="1209"/>
      <c r="AB62" s="1210"/>
      <c r="AC62" s="1207"/>
      <c r="AD62" s="1211">
        <f t="shared" si="8"/>
        <v>0</v>
      </c>
      <c r="AE62" s="1167">
        <v>0</v>
      </c>
      <c r="AF62" s="1167">
        <v>0</v>
      </c>
      <c r="AG62" s="1167">
        <v>0</v>
      </c>
      <c r="AH62" s="1167">
        <v>0</v>
      </c>
      <c r="AI62" s="1167">
        <v>0</v>
      </c>
      <c r="AJ62" s="1167">
        <v>0</v>
      </c>
      <c r="AK62" s="1167">
        <v>0</v>
      </c>
      <c r="AL62" s="1205"/>
      <c r="AM62" s="1166"/>
      <c r="AN62" s="1212"/>
      <c r="AO62" s="1213">
        <v>0</v>
      </c>
      <c r="AP62" s="1167">
        <v>0</v>
      </c>
      <c r="AQ62" s="1167">
        <v>0</v>
      </c>
      <c r="AR62" s="1167">
        <v>0</v>
      </c>
    </row>
    <row r="63" spans="1:44" ht="13.5" customHeight="1">
      <c r="A63" s="607" t="s">
        <v>1690</v>
      </c>
      <c r="B63" s="361" t="s">
        <v>1535</v>
      </c>
      <c r="C63" s="351" t="s">
        <v>361</v>
      </c>
      <c r="D63" s="946" t="s">
        <v>353</v>
      </c>
      <c r="E63" s="1166">
        <f t="shared" si="0"/>
        <v>0</v>
      </c>
      <c r="F63" s="1166">
        <f t="shared" si="1"/>
        <v>0</v>
      </c>
      <c r="G63" s="1167">
        <v>0</v>
      </c>
      <c r="H63" s="1167">
        <v>0</v>
      </c>
      <c r="I63" s="1205"/>
      <c r="J63" s="1206"/>
      <c r="K63" s="1207"/>
      <c r="L63" s="1169">
        <f t="shared" si="3"/>
        <v>0</v>
      </c>
      <c r="M63" s="1167">
        <v>0</v>
      </c>
      <c r="N63" s="1167">
        <v>0</v>
      </c>
      <c r="O63" s="1167">
        <v>0</v>
      </c>
      <c r="P63" s="1167">
        <v>0</v>
      </c>
      <c r="Q63" s="1167">
        <v>0</v>
      </c>
      <c r="R63" s="1167">
        <v>0</v>
      </c>
      <c r="S63" s="1167">
        <v>0</v>
      </c>
      <c r="T63" s="1205"/>
      <c r="U63" s="1166">
        <v>0</v>
      </c>
      <c r="V63" s="1208"/>
      <c r="W63" s="1208"/>
      <c r="X63" s="1166">
        <f t="shared" si="12"/>
        <v>0</v>
      </c>
      <c r="Y63" s="1206"/>
      <c r="Z63" s="1207"/>
      <c r="AA63" s="1209"/>
      <c r="AB63" s="1210"/>
      <c r="AC63" s="1207"/>
      <c r="AD63" s="1211">
        <f t="shared" si="8"/>
        <v>0</v>
      </c>
      <c r="AE63" s="1167">
        <v>0</v>
      </c>
      <c r="AF63" s="1167">
        <v>0</v>
      </c>
      <c r="AG63" s="1167">
        <v>0</v>
      </c>
      <c r="AH63" s="1167">
        <v>0</v>
      </c>
      <c r="AI63" s="1167">
        <v>0</v>
      </c>
      <c r="AJ63" s="1167">
        <v>0</v>
      </c>
      <c r="AK63" s="1167">
        <v>0</v>
      </c>
      <c r="AL63" s="1205"/>
      <c r="AM63" s="1166"/>
      <c r="AN63" s="1212"/>
      <c r="AO63" s="1213">
        <v>0</v>
      </c>
      <c r="AP63" s="1167">
        <v>0</v>
      </c>
      <c r="AQ63" s="1167">
        <v>0</v>
      </c>
      <c r="AR63" s="1167">
        <v>0</v>
      </c>
    </row>
    <row r="64" spans="1:44" ht="13.5" customHeight="1">
      <c r="A64" s="607" t="s">
        <v>1691</v>
      </c>
      <c r="B64" s="361" t="s">
        <v>1536</v>
      </c>
      <c r="C64" s="351" t="s">
        <v>362</v>
      </c>
      <c r="D64" s="946" t="s">
        <v>355</v>
      </c>
      <c r="E64" s="1166">
        <f t="shared" si="0"/>
        <v>0</v>
      </c>
      <c r="F64" s="1166">
        <f t="shared" si="1"/>
        <v>0</v>
      </c>
      <c r="G64" s="1167">
        <v>0</v>
      </c>
      <c r="H64" s="1167">
        <v>0</v>
      </c>
      <c r="I64" s="1205"/>
      <c r="J64" s="1206"/>
      <c r="K64" s="1207"/>
      <c r="L64" s="1169">
        <f t="shared" si="3"/>
        <v>0</v>
      </c>
      <c r="M64" s="1167">
        <v>0</v>
      </c>
      <c r="N64" s="1167">
        <v>0</v>
      </c>
      <c r="O64" s="1167">
        <v>0</v>
      </c>
      <c r="P64" s="1167">
        <v>0</v>
      </c>
      <c r="Q64" s="1167">
        <v>0</v>
      </c>
      <c r="R64" s="1167">
        <v>0</v>
      </c>
      <c r="S64" s="1167">
        <v>0</v>
      </c>
      <c r="T64" s="1205"/>
      <c r="U64" s="1166">
        <v>0</v>
      </c>
      <c r="V64" s="1208"/>
      <c r="W64" s="1208"/>
      <c r="X64" s="1166">
        <f t="shared" si="12"/>
        <v>0</v>
      </c>
      <c r="Y64" s="1206"/>
      <c r="Z64" s="1207"/>
      <c r="AA64" s="1209"/>
      <c r="AB64" s="1210"/>
      <c r="AC64" s="1207"/>
      <c r="AD64" s="1211">
        <f t="shared" si="8"/>
        <v>0</v>
      </c>
      <c r="AE64" s="1167">
        <v>0</v>
      </c>
      <c r="AF64" s="1167">
        <v>0</v>
      </c>
      <c r="AG64" s="1167">
        <v>0</v>
      </c>
      <c r="AH64" s="1167">
        <v>0</v>
      </c>
      <c r="AI64" s="1167">
        <v>0</v>
      </c>
      <c r="AJ64" s="1167">
        <v>0</v>
      </c>
      <c r="AK64" s="1167">
        <v>0</v>
      </c>
      <c r="AL64" s="1205"/>
      <c r="AM64" s="1166"/>
      <c r="AN64" s="1212"/>
      <c r="AO64" s="1213">
        <v>0</v>
      </c>
      <c r="AP64" s="1167">
        <v>0</v>
      </c>
      <c r="AQ64" s="1167">
        <v>0</v>
      </c>
      <c r="AR64" s="1167">
        <v>0</v>
      </c>
    </row>
    <row r="65" spans="1:44" ht="13.5" customHeight="1" thickBot="1">
      <c r="A65" s="607" t="s">
        <v>1692</v>
      </c>
      <c r="B65" s="361" t="s">
        <v>1537</v>
      </c>
      <c r="C65" s="351" t="s">
        <v>363</v>
      </c>
      <c r="D65" s="946" t="s">
        <v>357</v>
      </c>
      <c r="E65" s="1166">
        <f t="shared" si="0"/>
        <v>0</v>
      </c>
      <c r="F65" s="1166">
        <f t="shared" si="1"/>
        <v>0</v>
      </c>
      <c r="G65" s="1167">
        <v>0</v>
      </c>
      <c r="H65" s="1167">
        <v>0</v>
      </c>
      <c r="I65" s="1205"/>
      <c r="J65" s="1206"/>
      <c r="K65" s="1207"/>
      <c r="L65" s="1169">
        <f t="shared" si="3"/>
        <v>0</v>
      </c>
      <c r="M65" s="1167">
        <v>0</v>
      </c>
      <c r="N65" s="1167">
        <v>0</v>
      </c>
      <c r="O65" s="1167">
        <v>0</v>
      </c>
      <c r="P65" s="1167">
        <v>0</v>
      </c>
      <c r="Q65" s="1167">
        <v>0</v>
      </c>
      <c r="R65" s="1167">
        <v>0</v>
      </c>
      <c r="S65" s="1167">
        <v>0</v>
      </c>
      <c r="T65" s="1205"/>
      <c r="U65" s="1166">
        <v>0</v>
      </c>
      <c r="V65" s="1214"/>
      <c r="W65" s="1214"/>
      <c r="X65" s="1166">
        <f t="shared" si="12"/>
        <v>0</v>
      </c>
      <c r="Y65" s="1206"/>
      <c r="Z65" s="1207"/>
      <c r="AA65" s="1209"/>
      <c r="AB65" s="1210"/>
      <c r="AC65" s="1207"/>
      <c r="AD65" s="1211">
        <f t="shared" si="8"/>
        <v>0</v>
      </c>
      <c r="AE65" s="1167">
        <v>0</v>
      </c>
      <c r="AF65" s="1167">
        <v>0</v>
      </c>
      <c r="AG65" s="1167">
        <v>0</v>
      </c>
      <c r="AH65" s="1167">
        <v>0</v>
      </c>
      <c r="AI65" s="1167">
        <v>0</v>
      </c>
      <c r="AJ65" s="1167">
        <v>0</v>
      </c>
      <c r="AK65" s="1167">
        <v>0</v>
      </c>
      <c r="AL65" s="1205"/>
      <c r="AM65" s="1166"/>
      <c r="AN65" s="1212"/>
      <c r="AO65" s="1213">
        <v>0</v>
      </c>
      <c r="AP65" s="1167">
        <v>0</v>
      </c>
      <c r="AQ65" s="1167">
        <v>0</v>
      </c>
      <c r="AR65" s="1167">
        <v>0</v>
      </c>
    </row>
    <row r="66" spans="1:44" ht="13.5" customHeight="1">
      <c r="A66" s="607" t="s">
        <v>1300</v>
      </c>
      <c r="B66" s="361" t="s">
        <v>1538</v>
      </c>
      <c r="C66" s="351" t="s">
        <v>734</v>
      </c>
      <c r="D66" s="946" t="s">
        <v>1091</v>
      </c>
      <c r="E66" s="1166">
        <f t="shared" si="0"/>
        <v>0</v>
      </c>
      <c r="F66" s="1166">
        <f t="shared" si="1"/>
        <v>0</v>
      </c>
      <c r="G66" s="1167">
        <v>0</v>
      </c>
      <c r="H66" s="1167">
        <v>0</v>
      </c>
      <c r="I66" s="1205"/>
      <c r="J66" s="1206"/>
      <c r="K66" s="1207"/>
      <c r="L66" s="1169">
        <v>0</v>
      </c>
      <c r="M66" s="1167">
        <v>0</v>
      </c>
      <c r="N66" s="1167">
        <v>0</v>
      </c>
      <c r="O66" s="1167">
        <v>0</v>
      </c>
      <c r="P66" s="1167">
        <v>0</v>
      </c>
      <c r="Q66" s="1167">
        <v>0</v>
      </c>
      <c r="R66" s="1167">
        <v>0</v>
      </c>
      <c r="S66" s="1167">
        <v>0</v>
      </c>
      <c r="T66" s="1205"/>
      <c r="U66" s="1166">
        <v>0</v>
      </c>
      <c r="V66" s="1215"/>
      <c r="W66" s="1215"/>
      <c r="X66" s="1166">
        <f t="shared" si="12"/>
        <v>0</v>
      </c>
      <c r="Y66" s="1216"/>
      <c r="Z66" s="1217"/>
      <c r="AA66" s="1209"/>
      <c r="AB66" s="1210"/>
      <c r="AC66" s="1207"/>
      <c r="AD66" s="1211">
        <v>0</v>
      </c>
      <c r="AE66" s="1167">
        <v>0</v>
      </c>
      <c r="AF66" s="1167">
        <v>0</v>
      </c>
      <c r="AG66" s="1167">
        <v>0</v>
      </c>
      <c r="AH66" s="1167">
        <v>0</v>
      </c>
      <c r="AI66" s="1167">
        <v>0</v>
      </c>
      <c r="AJ66" s="1167">
        <v>0</v>
      </c>
      <c r="AK66" s="1167">
        <v>0</v>
      </c>
      <c r="AL66" s="1205"/>
      <c r="AM66" s="1166"/>
      <c r="AN66" s="1212"/>
      <c r="AO66" s="1213">
        <v>0</v>
      </c>
      <c r="AP66" s="1167">
        <v>0</v>
      </c>
      <c r="AQ66" s="1167">
        <v>0</v>
      </c>
      <c r="AR66" s="1167">
        <v>0</v>
      </c>
    </row>
    <row r="67" spans="1:44" ht="13.5" customHeight="1" thickBot="1">
      <c r="A67" s="607" t="s">
        <v>1301</v>
      </c>
      <c r="B67" s="361" t="s">
        <v>1539</v>
      </c>
      <c r="C67" s="351" t="s">
        <v>735</v>
      </c>
      <c r="D67" s="946" t="s">
        <v>1138</v>
      </c>
      <c r="E67" s="1166">
        <f t="shared" si="0"/>
        <v>0</v>
      </c>
      <c r="F67" s="1166">
        <f t="shared" si="1"/>
        <v>0</v>
      </c>
      <c r="G67" s="1167">
        <v>0</v>
      </c>
      <c r="H67" s="1167">
        <v>0</v>
      </c>
      <c r="I67" s="1205"/>
      <c r="J67" s="1206"/>
      <c r="K67" s="1218"/>
      <c r="L67" s="1169">
        <v>0</v>
      </c>
      <c r="M67" s="1167">
        <v>0</v>
      </c>
      <c r="N67" s="1167">
        <v>0</v>
      </c>
      <c r="O67" s="1167">
        <v>0</v>
      </c>
      <c r="P67" s="1167">
        <v>0</v>
      </c>
      <c r="Q67" s="1167">
        <v>0</v>
      </c>
      <c r="R67" s="1167">
        <v>0</v>
      </c>
      <c r="S67" s="1167">
        <v>0</v>
      </c>
      <c r="T67" s="1205"/>
      <c r="U67" s="1166">
        <v>0</v>
      </c>
      <c r="V67" s="1217"/>
      <c r="W67" s="1217"/>
      <c r="X67" s="1166">
        <f t="shared" si="12"/>
        <v>0</v>
      </c>
      <c r="Y67" s="1216"/>
      <c r="Z67" s="1217"/>
      <c r="AA67" s="1209"/>
      <c r="AB67" s="1210"/>
      <c r="AC67" s="1207"/>
      <c r="AD67" s="1211">
        <v>0</v>
      </c>
      <c r="AE67" s="1167">
        <v>0</v>
      </c>
      <c r="AF67" s="1167">
        <v>0</v>
      </c>
      <c r="AG67" s="1167">
        <v>0</v>
      </c>
      <c r="AH67" s="1167">
        <v>0</v>
      </c>
      <c r="AI67" s="1167">
        <v>0</v>
      </c>
      <c r="AJ67" s="1167">
        <v>0</v>
      </c>
      <c r="AK67" s="1167">
        <v>0</v>
      </c>
      <c r="AL67" s="1205"/>
      <c r="AM67" s="1166"/>
      <c r="AN67" s="1219"/>
      <c r="AO67" s="1213">
        <v>0</v>
      </c>
      <c r="AP67" s="1167">
        <v>0</v>
      </c>
      <c r="AQ67" s="1167">
        <v>0</v>
      </c>
      <c r="AR67" s="1167">
        <v>0</v>
      </c>
    </row>
    <row r="68" spans="1:44" ht="13.5" customHeight="1" thickBot="1">
      <c r="A68" s="607" t="s">
        <v>1693</v>
      </c>
      <c r="B68" s="361" t="s">
        <v>1540</v>
      </c>
      <c r="C68" s="351" t="s">
        <v>365</v>
      </c>
      <c r="D68" s="946" t="s">
        <v>366</v>
      </c>
      <c r="E68" s="1166">
        <f t="shared" si="0"/>
        <v>0</v>
      </c>
      <c r="F68" s="1166">
        <f t="shared" si="1"/>
        <v>0</v>
      </c>
      <c r="G68" s="1171">
        <v>0</v>
      </c>
      <c r="H68" s="1171">
        <v>0</v>
      </c>
      <c r="I68" s="1220"/>
      <c r="J68" s="1221"/>
      <c r="K68" s="1215"/>
      <c r="L68" s="1169">
        <f t="shared" si="3"/>
        <v>0</v>
      </c>
      <c r="M68" s="1171">
        <v>0</v>
      </c>
      <c r="N68" s="1171">
        <v>0</v>
      </c>
      <c r="O68" s="1171">
        <v>0</v>
      </c>
      <c r="P68" s="1171">
        <v>0</v>
      </c>
      <c r="Q68" s="1171">
        <v>0</v>
      </c>
      <c r="R68" s="1171">
        <v>0</v>
      </c>
      <c r="S68" s="1171">
        <v>0</v>
      </c>
      <c r="T68" s="1220"/>
      <c r="U68" s="1166">
        <v>0</v>
      </c>
      <c r="V68" s="1222"/>
      <c r="W68" s="1222"/>
      <c r="X68" s="1166">
        <f t="shared" si="12"/>
        <v>0</v>
      </c>
      <c r="Y68" s="1221"/>
      <c r="Z68" s="1222"/>
      <c r="AA68" s="1223"/>
      <c r="AB68" s="1224"/>
      <c r="AC68" s="1207"/>
      <c r="AD68" s="1194">
        <f t="shared" si="8"/>
        <v>0</v>
      </c>
      <c r="AE68" s="1171">
        <v>0</v>
      </c>
      <c r="AF68" s="1171">
        <v>0</v>
      </c>
      <c r="AG68" s="1171">
        <v>0</v>
      </c>
      <c r="AH68" s="1171">
        <v>0</v>
      </c>
      <c r="AI68" s="1171">
        <v>0</v>
      </c>
      <c r="AJ68" s="1171">
        <v>0</v>
      </c>
      <c r="AK68" s="1171">
        <v>0</v>
      </c>
      <c r="AL68" s="1188"/>
      <c r="AM68" s="1166"/>
      <c r="AN68" s="1225"/>
      <c r="AO68" s="1196">
        <v>0</v>
      </c>
      <c r="AP68" s="1171">
        <v>0</v>
      </c>
      <c r="AQ68" s="1171">
        <v>0</v>
      </c>
      <c r="AR68" s="1171">
        <v>0</v>
      </c>
    </row>
    <row r="69" spans="1:44" ht="13.5" customHeight="1" thickBot="1">
      <c r="A69" s="607" t="s">
        <v>1302</v>
      </c>
      <c r="B69" s="361" t="s">
        <v>1541</v>
      </c>
      <c r="C69" s="351" t="s">
        <v>736</v>
      </c>
      <c r="D69" s="946" t="s">
        <v>1138</v>
      </c>
      <c r="E69" s="1166">
        <f t="shared" si="0"/>
        <v>0</v>
      </c>
      <c r="F69" s="1166">
        <f t="shared" si="1"/>
        <v>0</v>
      </c>
      <c r="G69" s="1171">
        <v>0</v>
      </c>
      <c r="H69" s="1171">
        <v>0</v>
      </c>
      <c r="I69" s="1226"/>
      <c r="J69" s="1227"/>
      <c r="K69" s="1222"/>
      <c r="L69" s="1169">
        <v>0</v>
      </c>
      <c r="M69" s="1171">
        <v>0</v>
      </c>
      <c r="N69" s="1171">
        <v>0</v>
      </c>
      <c r="O69" s="1171">
        <v>0</v>
      </c>
      <c r="P69" s="1171">
        <v>0</v>
      </c>
      <c r="Q69" s="1171">
        <v>0</v>
      </c>
      <c r="R69" s="1171">
        <v>0</v>
      </c>
      <c r="S69" s="1171">
        <v>0</v>
      </c>
      <c r="T69" s="1226"/>
      <c r="U69" s="1166">
        <v>0</v>
      </c>
      <c r="V69" s="1228"/>
      <c r="W69" s="1228"/>
      <c r="X69" s="1166">
        <f t="shared" si="12"/>
        <v>0</v>
      </c>
      <c r="Y69" s="1221"/>
      <c r="Z69" s="1228"/>
      <c r="AA69" s="1223"/>
      <c r="AB69" s="1229"/>
      <c r="AC69" s="1230"/>
      <c r="AD69" s="1194">
        <v>0</v>
      </c>
      <c r="AE69" s="1171">
        <v>0</v>
      </c>
      <c r="AF69" s="1171">
        <v>0</v>
      </c>
      <c r="AG69" s="1171">
        <v>0</v>
      </c>
      <c r="AH69" s="1171">
        <v>0</v>
      </c>
      <c r="AI69" s="1171">
        <v>0</v>
      </c>
      <c r="AJ69" s="1171">
        <v>0</v>
      </c>
      <c r="AK69" s="1171">
        <v>0</v>
      </c>
      <c r="AL69" s="1188"/>
      <c r="AM69" s="1166"/>
      <c r="AN69" s="1225"/>
      <c r="AO69" s="1196">
        <v>0</v>
      </c>
      <c r="AP69" s="1171">
        <v>0</v>
      </c>
      <c r="AQ69" s="1171">
        <v>0</v>
      </c>
      <c r="AR69" s="1171">
        <v>0</v>
      </c>
    </row>
    <row r="70" spans="1:44" ht="13.5" customHeight="1">
      <c r="A70" s="607" t="s">
        <v>1303</v>
      </c>
      <c r="B70" s="361" t="s">
        <v>1542</v>
      </c>
      <c r="C70" s="351" t="s">
        <v>737</v>
      </c>
      <c r="D70" s="946" t="s">
        <v>1139</v>
      </c>
      <c r="E70" s="1166">
        <f t="shared" si="0"/>
        <v>0</v>
      </c>
      <c r="F70" s="1166">
        <f t="shared" si="1"/>
        <v>0</v>
      </c>
      <c r="G70" s="1176">
        <v>0</v>
      </c>
      <c r="H70" s="1176">
        <v>0</v>
      </c>
      <c r="I70" s="1231"/>
      <c r="J70" s="1232"/>
      <c r="K70" s="1233"/>
      <c r="L70" s="1169">
        <v>0</v>
      </c>
      <c r="M70" s="1176">
        <v>0</v>
      </c>
      <c r="N70" s="1176">
        <v>0</v>
      </c>
      <c r="O70" s="1176">
        <v>0</v>
      </c>
      <c r="P70" s="1176">
        <v>0</v>
      </c>
      <c r="Q70" s="1176">
        <v>0</v>
      </c>
      <c r="R70" s="1176">
        <v>0</v>
      </c>
      <c r="S70" s="1176">
        <v>0</v>
      </c>
      <c r="T70" s="1231"/>
      <c r="U70" s="1166">
        <v>0</v>
      </c>
      <c r="V70" s="1234"/>
      <c r="W70" s="1234"/>
      <c r="X70" s="1166">
        <f t="shared" si="12"/>
        <v>0</v>
      </c>
      <c r="Y70" s="1235"/>
      <c r="Z70" s="1234"/>
      <c r="AA70" s="1236"/>
      <c r="AB70" s="1237"/>
      <c r="AC70" s="1238"/>
      <c r="AD70" s="1239">
        <v>0</v>
      </c>
      <c r="AE70" s="1176">
        <v>0</v>
      </c>
      <c r="AF70" s="1176">
        <v>0</v>
      </c>
      <c r="AG70" s="1176">
        <v>0</v>
      </c>
      <c r="AH70" s="1176">
        <v>0</v>
      </c>
      <c r="AI70" s="1176">
        <v>0</v>
      </c>
      <c r="AJ70" s="1176">
        <v>0</v>
      </c>
      <c r="AK70" s="1176">
        <v>0</v>
      </c>
      <c r="AL70" s="1240"/>
      <c r="AM70" s="1166"/>
      <c r="AN70" s="1241"/>
      <c r="AO70" s="1242">
        <v>0</v>
      </c>
      <c r="AP70" s="1176">
        <v>0</v>
      </c>
      <c r="AQ70" s="1176">
        <v>0</v>
      </c>
      <c r="AR70" s="1176">
        <v>0</v>
      </c>
    </row>
    <row r="71" spans="1:44" ht="33" customHeight="1" thickBot="1">
      <c r="A71" s="607" t="s">
        <v>1666</v>
      </c>
      <c r="B71" s="361" t="s">
        <v>1408</v>
      </c>
      <c r="C71" s="377" t="s">
        <v>1315</v>
      </c>
      <c r="D71" s="960" t="s">
        <v>1316</v>
      </c>
      <c r="E71" s="1166">
        <f t="shared" si="0"/>
        <v>0</v>
      </c>
      <c r="F71" s="1166">
        <f t="shared" si="1"/>
        <v>0</v>
      </c>
      <c r="G71" s="1185">
        <f>G54+G60</f>
        <v>0</v>
      </c>
      <c r="H71" s="1185">
        <f>H54+H60</f>
        <v>0</v>
      </c>
      <c r="I71" s="1243"/>
      <c r="J71" s="1244"/>
      <c r="K71" s="1245"/>
      <c r="L71" s="1169">
        <f t="shared" si="3"/>
        <v>0</v>
      </c>
      <c r="M71" s="1185">
        <f t="shared" ref="M71:S71" si="41">M54+M60</f>
        <v>0</v>
      </c>
      <c r="N71" s="1185">
        <f t="shared" si="41"/>
        <v>0</v>
      </c>
      <c r="O71" s="1185">
        <f t="shared" si="41"/>
        <v>0</v>
      </c>
      <c r="P71" s="1185">
        <f t="shared" si="41"/>
        <v>0</v>
      </c>
      <c r="Q71" s="1185">
        <f t="shared" si="41"/>
        <v>0</v>
      </c>
      <c r="R71" s="1185">
        <f t="shared" si="41"/>
        <v>0</v>
      </c>
      <c r="S71" s="1185">
        <f t="shared" si="41"/>
        <v>0</v>
      </c>
      <c r="T71" s="1243"/>
      <c r="U71" s="1166">
        <f t="shared" si="5"/>
        <v>0</v>
      </c>
      <c r="V71" s="1245"/>
      <c r="W71" s="1245"/>
      <c r="X71" s="1166">
        <f t="shared" si="12"/>
        <v>0</v>
      </c>
      <c r="Y71" s="1246"/>
      <c r="Z71" s="1247"/>
      <c r="AA71" s="1248"/>
      <c r="AB71" s="1249"/>
      <c r="AC71" s="1247"/>
      <c r="AD71" s="1250">
        <f t="shared" si="8"/>
        <v>0</v>
      </c>
      <c r="AE71" s="1250">
        <f t="shared" ref="AE71:AK71" si="42">AE54+AE60</f>
        <v>0</v>
      </c>
      <c r="AF71" s="1250">
        <f t="shared" si="42"/>
        <v>0</v>
      </c>
      <c r="AG71" s="1250">
        <f t="shared" si="42"/>
        <v>0</v>
      </c>
      <c r="AH71" s="1250">
        <f t="shared" si="42"/>
        <v>0</v>
      </c>
      <c r="AI71" s="1250">
        <f t="shared" si="42"/>
        <v>0</v>
      </c>
      <c r="AJ71" s="1250">
        <f t="shared" si="42"/>
        <v>0</v>
      </c>
      <c r="AK71" s="1250">
        <f t="shared" si="42"/>
        <v>0</v>
      </c>
      <c r="AL71" s="1251"/>
      <c r="AM71" s="1166"/>
      <c r="AN71" s="1247"/>
      <c r="AO71" s="1250">
        <f t="shared" ref="AO71:AR71" si="43">AO54+AO60</f>
        <v>0</v>
      </c>
      <c r="AP71" s="1250">
        <f t="shared" si="43"/>
        <v>0</v>
      </c>
      <c r="AQ71" s="1250">
        <f t="shared" si="43"/>
        <v>0</v>
      </c>
      <c r="AR71" s="1250">
        <f t="shared" si="43"/>
        <v>0</v>
      </c>
    </row>
    <row r="72" spans="1:44" ht="32.25" customHeight="1">
      <c r="A72" s="607" t="s">
        <v>1697</v>
      </c>
      <c r="B72" s="1121" t="s">
        <v>1208</v>
      </c>
      <c r="C72" s="372" t="s">
        <v>842</v>
      </c>
      <c r="D72" s="960" t="s">
        <v>740</v>
      </c>
      <c r="E72" s="1252">
        <f>E35+E53+E71</f>
        <v>3644113</v>
      </c>
      <c r="F72" s="1252">
        <f t="shared" ref="F72:AR72" si="44">F35+F53+F71</f>
        <v>3591256</v>
      </c>
      <c r="G72" s="1253">
        <f t="shared" si="44"/>
        <v>3579739</v>
      </c>
      <c r="H72" s="1253">
        <f t="shared" si="44"/>
        <v>11517</v>
      </c>
      <c r="I72" s="1253">
        <f t="shared" si="44"/>
        <v>3395510</v>
      </c>
      <c r="J72" s="1253">
        <f t="shared" si="44"/>
        <v>195746</v>
      </c>
      <c r="K72" s="1253">
        <f t="shared" si="44"/>
        <v>0</v>
      </c>
      <c r="L72" s="1254">
        <f t="shared" si="44"/>
        <v>52857</v>
      </c>
      <c r="M72" s="1253">
        <f t="shared" si="44"/>
        <v>37383</v>
      </c>
      <c r="N72" s="1253">
        <f t="shared" si="44"/>
        <v>2072</v>
      </c>
      <c r="O72" s="1253">
        <f t="shared" si="44"/>
        <v>1507</v>
      </c>
      <c r="P72" s="1253">
        <f t="shared" si="44"/>
        <v>3482</v>
      </c>
      <c r="Q72" s="1253">
        <f t="shared" si="44"/>
        <v>4871</v>
      </c>
      <c r="R72" s="1253">
        <f t="shared" si="44"/>
        <v>2674</v>
      </c>
      <c r="S72" s="1253">
        <f t="shared" si="44"/>
        <v>868</v>
      </c>
      <c r="T72" s="1255">
        <f t="shared" si="44"/>
        <v>0</v>
      </c>
      <c r="U72" s="1253">
        <f t="shared" si="44"/>
        <v>52857</v>
      </c>
      <c r="V72" s="1255">
        <f t="shared" si="44"/>
        <v>52857</v>
      </c>
      <c r="W72" s="1253">
        <f t="shared" si="44"/>
        <v>0</v>
      </c>
      <c r="X72" s="1252">
        <f>X35+X53+X71</f>
        <v>-97387</v>
      </c>
      <c r="Y72" s="1253">
        <f>Y35+Y53+Y71</f>
        <v>-50102</v>
      </c>
      <c r="Z72" s="1253">
        <f t="shared" si="44"/>
        <v>-514</v>
      </c>
      <c r="AA72" s="1253">
        <f t="shared" si="44"/>
        <v>-20753</v>
      </c>
      <c r="AB72" s="1253">
        <f t="shared" si="44"/>
        <v>-29349</v>
      </c>
      <c r="AC72" s="1253">
        <f t="shared" si="44"/>
        <v>0</v>
      </c>
      <c r="AD72" s="1253">
        <f>AD35+AD53+AD71</f>
        <v>-47285</v>
      </c>
      <c r="AE72" s="1253">
        <f t="shared" si="44"/>
        <v>-31811</v>
      </c>
      <c r="AF72" s="1253">
        <f t="shared" si="44"/>
        <v>-2072</v>
      </c>
      <c r="AG72" s="1253">
        <f t="shared" si="44"/>
        <v>-1507</v>
      </c>
      <c r="AH72" s="1253">
        <f t="shared" si="44"/>
        <v>-3482</v>
      </c>
      <c r="AI72" s="1253">
        <f t="shared" si="44"/>
        <v>-4871</v>
      </c>
      <c r="AJ72" s="1253">
        <f t="shared" si="44"/>
        <v>-2674</v>
      </c>
      <c r="AK72" s="1253">
        <f t="shared" si="44"/>
        <v>-868</v>
      </c>
      <c r="AL72" s="1253">
        <f t="shared" si="44"/>
        <v>0</v>
      </c>
      <c r="AM72" s="1252">
        <f t="shared" si="44"/>
        <v>-47285</v>
      </c>
      <c r="AN72" s="1253">
        <f t="shared" si="44"/>
        <v>0</v>
      </c>
      <c r="AO72" s="1253">
        <f t="shared" si="44"/>
        <v>1283715</v>
      </c>
      <c r="AP72" s="1253">
        <f t="shared" si="44"/>
        <v>5294</v>
      </c>
      <c r="AQ72" s="1253">
        <f t="shared" si="44"/>
        <v>14952</v>
      </c>
      <c r="AR72" s="1253">
        <f t="shared" si="44"/>
        <v>278</v>
      </c>
    </row>
    <row r="73" spans="1:44" ht="30.75" customHeight="1" thickBot="1">
      <c r="A73" s="607" t="s">
        <v>1706</v>
      </c>
      <c r="B73" s="1256" t="s">
        <v>1543</v>
      </c>
      <c r="C73" s="355" t="s">
        <v>741</v>
      </c>
      <c r="D73" s="960" t="s">
        <v>742</v>
      </c>
      <c r="E73" s="1252">
        <f t="shared" si="0"/>
        <v>0</v>
      </c>
      <c r="F73" s="1252">
        <f t="shared" si="1"/>
        <v>0</v>
      </c>
      <c r="G73" s="1257"/>
      <c r="H73" s="1257"/>
      <c r="I73" s="1258"/>
      <c r="J73" s="1258"/>
      <c r="K73" s="1259">
        <v>0</v>
      </c>
      <c r="L73" s="1254">
        <f t="shared" si="3"/>
        <v>0</v>
      </c>
      <c r="M73" s="1257"/>
      <c r="N73" s="1257"/>
      <c r="O73" s="1257"/>
      <c r="P73" s="1257"/>
      <c r="Q73" s="1257"/>
      <c r="R73" s="1257"/>
      <c r="S73" s="1257"/>
      <c r="T73" s="1260">
        <v>0</v>
      </c>
      <c r="U73" s="1260">
        <f t="shared" si="5"/>
        <v>0</v>
      </c>
      <c r="V73" s="1260">
        <f t="shared" ref="V73:V95" si="45">L73</f>
        <v>0</v>
      </c>
      <c r="W73" s="1261">
        <v>0</v>
      </c>
      <c r="X73" s="1252">
        <f t="shared" si="12"/>
        <v>0</v>
      </c>
      <c r="Y73" s="1262">
        <f>AA73+AB73</f>
        <v>0</v>
      </c>
      <c r="Z73" s="1263"/>
      <c r="AA73" s="1258"/>
      <c r="AB73" s="1258"/>
      <c r="AC73" s="1261">
        <v>0</v>
      </c>
      <c r="AD73" s="1264">
        <f t="shared" si="8"/>
        <v>0</v>
      </c>
      <c r="AE73" s="1257"/>
      <c r="AF73" s="1257"/>
      <c r="AG73" s="1257"/>
      <c r="AH73" s="1257"/>
      <c r="AI73" s="1257"/>
      <c r="AJ73" s="1257"/>
      <c r="AK73" s="1257"/>
      <c r="AL73" s="1261">
        <v>0</v>
      </c>
      <c r="AM73" s="1252">
        <f>AD73</f>
        <v>0</v>
      </c>
      <c r="AN73" s="1261">
        <v>0</v>
      </c>
      <c r="AO73" s="1257"/>
      <c r="AP73" s="1257"/>
      <c r="AQ73" s="1257"/>
      <c r="AR73" s="1257"/>
    </row>
    <row r="74" spans="1:44" ht="34.799999999999997">
      <c r="A74" s="607" t="s">
        <v>1698</v>
      </c>
      <c r="B74" s="1121" t="s">
        <v>1209</v>
      </c>
      <c r="C74" s="1265" t="s">
        <v>107</v>
      </c>
      <c r="D74" s="946" t="s">
        <v>1360</v>
      </c>
      <c r="E74" s="1123">
        <f t="shared" si="0"/>
        <v>242642</v>
      </c>
      <c r="F74" s="1123">
        <f>I74+J74</f>
        <v>241828</v>
      </c>
      <c r="G74" s="1266"/>
      <c r="H74" s="1266"/>
      <c r="I74" s="1123">
        <f>I75+I76+I77+I78+I79+I80</f>
        <v>230458</v>
      </c>
      <c r="J74" s="1123">
        <f>J75+J76+J77+J78+J79+J80</f>
        <v>11370</v>
      </c>
      <c r="K74" s="1123">
        <f>K75+K76+K77+K78+K79+K80</f>
        <v>0</v>
      </c>
      <c r="L74" s="1123">
        <f>L75+L76+L77+L78+L79+L80</f>
        <v>814</v>
      </c>
      <c r="M74" s="1266"/>
      <c r="N74" s="1266"/>
      <c r="O74" s="1266"/>
      <c r="P74" s="1266"/>
      <c r="Q74" s="1266"/>
      <c r="R74" s="1266"/>
      <c r="S74" s="1266"/>
      <c r="T74" s="1267">
        <v>0</v>
      </c>
      <c r="U74" s="1267">
        <f t="shared" si="5"/>
        <v>814</v>
      </c>
      <c r="V74" s="1267">
        <f t="shared" si="45"/>
        <v>814</v>
      </c>
      <c r="W74" s="1268">
        <v>0</v>
      </c>
      <c r="X74" s="1123">
        <f t="shared" si="12"/>
        <v>4218</v>
      </c>
      <c r="Y74" s="1267">
        <f>AA74+AB74</f>
        <v>3418</v>
      </c>
      <c r="Z74" s="1269"/>
      <c r="AA74" s="1267">
        <f t="shared" ref="AA74:AD74" si="46">AA75+AA76+AA77+AA78+AA79+AA80</f>
        <v>3081</v>
      </c>
      <c r="AB74" s="1267">
        <f t="shared" si="46"/>
        <v>337</v>
      </c>
      <c r="AC74" s="1268">
        <v>0</v>
      </c>
      <c r="AD74" s="1267">
        <f t="shared" si="46"/>
        <v>800</v>
      </c>
      <c r="AE74" s="1266"/>
      <c r="AF74" s="1266"/>
      <c r="AG74" s="1266"/>
      <c r="AH74" s="1266"/>
      <c r="AI74" s="1266"/>
      <c r="AJ74" s="1266"/>
      <c r="AK74" s="1266"/>
      <c r="AL74" s="1268">
        <v>0</v>
      </c>
      <c r="AM74" s="1123">
        <f>AD74</f>
        <v>800</v>
      </c>
      <c r="AN74" s="1268">
        <v>0</v>
      </c>
      <c r="AO74" s="1267">
        <f t="shared" ref="AO74:AR74" si="47">AO75+AO76+AO77+AO78+AO79+AO80</f>
        <v>159519</v>
      </c>
      <c r="AP74" s="1267">
        <f t="shared" si="47"/>
        <v>13</v>
      </c>
      <c r="AQ74" s="1267">
        <f t="shared" si="47"/>
        <v>1547</v>
      </c>
      <c r="AR74" s="1267">
        <f t="shared" si="47"/>
        <v>0</v>
      </c>
    </row>
    <row r="75" spans="1:44" ht="22.8">
      <c r="A75" s="607" t="s">
        <v>1699</v>
      </c>
      <c r="B75" s="1121" t="s">
        <v>1390</v>
      </c>
      <c r="C75" s="1270" t="s">
        <v>358</v>
      </c>
      <c r="D75" s="981" t="s">
        <v>359</v>
      </c>
      <c r="E75" s="1123">
        <f t="shared" si="0"/>
        <v>0</v>
      </c>
      <c r="F75" s="1123">
        <f t="shared" ref="F75:F95" si="48">I75+J75</f>
        <v>0</v>
      </c>
      <c r="G75" s="1266"/>
      <c r="H75" s="1266"/>
      <c r="I75" s="1134">
        <v>0</v>
      </c>
      <c r="J75" s="1134">
        <v>0</v>
      </c>
      <c r="K75" s="1271">
        <v>0</v>
      </c>
      <c r="L75" s="1134">
        <v>0</v>
      </c>
      <c r="M75" s="1266"/>
      <c r="N75" s="1266"/>
      <c r="O75" s="1266"/>
      <c r="P75" s="1266"/>
      <c r="Q75" s="1266"/>
      <c r="R75" s="1266"/>
      <c r="S75" s="1266"/>
      <c r="T75" s="1267">
        <v>0</v>
      </c>
      <c r="U75" s="1267">
        <f t="shared" si="5"/>
        <v>0</v>
      </c>
      <c r="V75" s="1267">
        <f t="shared" si="45"/>
        <v>0</v>
      </c>
      <c r="W75" s="1268">
        <v>0</v>
      </c>
      <c r="X75" s="1123">
        <f t="shared" si="12"/>
        <v>0</v>
      </c>
      <c r="Y75" s="1272">
        <f>AA75+AB75</f>
        <v>0</v>
      </c>
      <c r="Z75" s="1273"/>
      <c r="AA75" s="1274">
        <v>0</v>
      </c>
      <c r="AB75" s="1275">
        <v>0</v>
      </c>
      <c r="AC75" s="1268">
        <v>0</v>
      </c>
      <c r="AD75" s="1276">
        <v>0</v>
      </c>
      <c r="AE75" s="1266"/>
      <c r="AF75" s="1266"/>
      <c r="AG75" s="1266"/>
      <c r="AH75" s="1266"/>
      <c r="AI75" s="1266"/>
      <c r="AJ75" s="1266"/>
      <c r="AK75" s="1266"/>
      <c r="AL75" s="1268">
        <v>0</v>
      </c>
      <c r="AM75" s="1123">
        <f t="shared" ref="AM75:AM95" si="49">AD75</f>
        <v>0</v>
      </c>
      <c r="AN75" s="1268">
        <v>0</v>
      </c>
      <c r="AO75" s="1276">
        <v>0</v>
      </c>
      <c r="AP75" s="1134">
        <v>0</v>
      </c>
      <c r="AQ75" s="1134">
        <v>0</v>
      </c>
      <c r="AR75" s="1134">
        <v>0</v>
      </c>
    </row>
    <row r="76" spans="1:44" ht="23.4" thickBot="1">
      <c r="A76" s="607" t="s">
        <v>1700</v>
      </c>
      <c r="B76" s="1121" t="s">
        <v>1391</v>
      </c>
      <c r="C76" s="1133" t="s">
        <v>85</v>
      </c>
      <c r="D76" s="981" t="s">
        <v>360</v>
      </c>
      <c r="E76" s="1123">
        <f t="shared" si="0"/>
        <v>295</v>
      </c>
      <c r="F76" s="1123">
        <f t="shared" si="48"/>
        <v>295</v>
      </c>
      <c r="G76" s="1266"/>
      <c r="H76" s="1266"/>
      <c r="I76" s="1134">
        <v>295</v>
      </c>
      <c r="J76" s="1134">
        <v>0</v>
      </c>
      <c r="K76" s="1271">
        <v>0</v>
      </c>
      <c r="L76" s="1134">
        <v>0</v>
      </c>
      <c r="M76" s="1266"/>
      <c r="N76" s="1266"/>
      <c r="O76" s="1266"/>
      <c r="P76" s="1266"/>
      <c r="Q76" s="1266"/>
      <c r="R76" s="1266"/>
      <c r="S76" s="1266"/>
      <c r="T76" s="1267">
        <v>0</v>
      </c>
      <c r="U76" s="1267">
        <f t="shared" si="5"/>
        <v>0</v>
      </c>
      <c r="V76" s="1267">
        <f t="shared" si="45"/>
        <v>0</v>
      </c>
      <c r="W76" s="1268">
        <v>0</v>
      </c>
      <c r="X76" s="1123">
        <f t="shared" si="12"/>
        <v>7</v>
      </c>
      <c r="Y76" s="1272">
        <f t="shared" ref="Y76:Y80" si="50">AA76+AB76</f>
        <v>7</v>
      </c>
      <c r="Z76" s="1277"/>
      <c r="AA76" s="1274">
        <v>7</v>
      </c>
      <c r="AB76" s="1275">
        <v>0</v>
      </c>
      <c r="AC76" s="1268">
        <v>0</v>
      </c>
      <c r="AD76" s="1276">
        <v>0</v>
      </c>
      <c r="AE76" s="1266"/>
      <c r="AF76" s="1266"/>
      <c r="AG76" s="1266"/>
      <c r="AH76" s="1266"/>
      <c r="AI76" s="1266"/>
      <c r="AJ76" s="1266"/>
      <c r="AK76" s="1266"/>
      <c r="AL76" s="1268">
        <v>0</v>
      </c>
      <c r="AM76" s="1123">
        <f t="shared" si="49"/>
        <v>0</v>
      </c>
      <c r="AN76" s="1268">
        <v>0</v>
      </c>
      <c r="AO76" s="1278">
        <v>287</v>
      </c>
      <c r="AP76" s="1156">
        <v>0</v>
      </c>
      <c r="AQ76" s="1156">
        <v>0</v>
      </c>
      <c r="AR76" s="1134">
        <v>0</v>
      </c>
    </row>
    <row r="77" spans="1:44" ht="22.8">
      <c r="A77" s="607" t="s">
        <v>1702</v>
      </c>
      <c r="B77" s="1121" t="s">
        <v>1392</v>
      </c>
      <c r="C77" s="1270" t="s">
        <v>361</v>
      </c>
      <c r="D77" s="981" t="s">
        <v>353</v>
      </c>
      <c r="E77" s="1123">
        <f t="shared" si="0"/>
        <v>40</v>
      </c>
      <c r="F77" s="1123">
        <f t="shared" si="48"/>
        <v>40</v>
      </c>
      <c r="G77" s="1266"/>
      <c r="H77" s="1266"/>
      <c r="I77" s="1134">
        <v>40</v>
      </c>
      <c r="J77" s="1134">
        <v>0</v>
      </c>
      <c r="K77" s="1271">
        <v>0</v>
      </c>
      <c r="L77" s="1134">
        <v>0</v>
      </c>
      <c r="M77" s="1266"/>
      <c r="N77" s="1266"/>
      <c r="O77" s="1266"/>
      <c r="P77" s="1266"/>
      <c r="Q77" s="1266"/>
      <c r="R77" s="1266"/>
      <c r="S77" s="1266"/>
      <c r="T77" s="1267">
        <v>0</v>
      </c>
      <c r="U77" s="1267">
        <f t="shared" si="5"/>
        <v>0</v>
      </c>
      <c r="V77" s="1267">
        <f t="shared" si="45"/>
        <v>0</v>
      </c>
      <c r="W77" s="1268">
        <v>0</v>
      </c>
      <c r="X77" s="1123">
        <f t="shared" si="12"/>
        <v>1</v>
      </c>
      <c r="Y77" s="1272">
        <f t="shared" si="50"/>
        <v>1</v>
      </c>
      <c r="Z77" s="1269"/>
      <c r="AA77" s="1274">
        <v>1</v>
      </c>
      <c r="AB77" s="1275">
        <v>0</v>
      </c>
      <c r="AC77" s="1268">
        <v>0</v>
      </c>
      <c r="AD77" s="1276">
        <v>0</v>
      </c>
      <c r="AE77" s="1266"/>
      <c r="AF77" s="1266"/>
      <c r="AG77" s="1266"/>
      <c r="AH77" s="1266"/>
      <c r="AI77" s="1266"/>
      <c r="AJ77" s="1266"/>
      <c r="AK77" s="1266"/>
      <c r="AL77" s="1268">
        <v>0</v>
      </c>
      <c r="AM77" s="1123">
        <f t="shared" si="49"/>
        <v>0</v>
      </c>
      <c r="AN77" s="1268">
        <v>0</v>
      </c>
      <c r="AO77" s="1278">
        <v>0</v>
      </c>
      <c r="AP77" s="1156">
        <v>0</v>
      </c>
      <c r="AQ77" s="1156">
        <v>0</v>
      </c>
      <c r="AR77" s="1134">
        <v>0</v>
      </c>
    </row>
    <row r="78" spans="1:44" ht="34.799999999999997">
      <c r="A78" s="607" t="s">
        <v>1703</v>
      </c>
      <c r="B78" s="1121" t="s">
        <v>1393</v>
      </c>
      <c r="C78" s="1270" t="s">
        <v>362</v>
      </c>
      <c r="D78" s="981" t="s">
        <v>355</v>
      </c>
      <c r="E78" s="1123">
        <f t="shared" si="0"/>
        <v>7901</v>
      </c>
      <c r="F78" s="1123">
        <f t="shared" si="48"/>
        <v>7901</v>
      </c>
      <c r="G78" s="1266"/>
      <c r="H78" s="1266"/>
      <c r="I78" s="1134">
        <v>7835</v>
      </c>
      <c r="J78" s="1134">
        <v>66</v>
      </c>
      <c r="K78" s="1271">
        <v>0</v>
      </c>
      <c r="L78" s="1134">
        <v>0</v>
      </c>
      <c r="M78" s="1266"/>
      <c r="N78" s="1266"/>
      <c r="O78" s="1266"/>
      <c r="P78" s="1266"/>
      <c r="Q78" s="1266"/>
      <c r="R78" s="1266"/>
      <c r="S78" s="1266"/>
      <c r="T78" s="1267">
        <v>0</v>
      </c>
      <c r="U78" s="1267">
        <f t="shared" si="5"/>
        <v>0</v>
      </c>
      <c r="V78" s="1267">
        <f t="shared" si="45"/>
        <v>0</v>
      </c>
      <c r="W78" s="1268">
        <v>0</v>
      </c>
      <c r="X78" s="1123">
        <f t="shared" si="12"/>
        <v>219</v>
      </c>
      <c r="Y78" s="1272">
        <f t="shared" si="50"/>
        <v>219</v>
      </c>
      <c r="Z78" s="1273"/>
      <c r="AA78" s="1274">
        <v>218</v>
      </c>
      <c r="AB78" s="1275">
        <v>1</v>
      </c>
      <c r="AC78" s="1268">
        <v>0</v>
      </c>
      <c r="AD78" s="1276">
        <v>0</v>
      </c>
      <c r="AE78" s="1266"/>
      <c r="AF78" s="1266"/>
      <c r="AG78" s="1266"/>
      <c r="AH78" s="1266"/>
      <c r="AI78" s="1266"/>
      <c r="AJ78" s="1266"/>
      <c r="AK78" s="1266"/>
      <c r="AL78" s="1268">
        <v>0</v>
      </c>
      <c r="AM78" s="1123">
        <f t="shared" si="49"/>
        <v>0</v>
      </c>
      <c r="AN78" s="1268">
        <v>0</v>
      </c>
      <c r="AO78" s="1278">
        <v>7651</v>
      </c>
      <c r="AP78" s="1156">
        <v>0</v>
      </c>
      <c r="AQ78" s="1156">
        <v>0</v>
      </c>
      <c r="AR78" s="1134">
        <v>0</v>
      </c>
    </row>
    <row r="79" spans="1:44" ht="22.8">
      <c r="A79" s="607" t="s">
        <v>1705</v>
      </c>
      <c r="B79" s="1121" t="s">
        <v>1413</v>
      </c>
      <c r="C79" s="1270" t="s">
        <v>363</v>
      </c>
      <c r="D79" s="981" t="s">
        <v>357</v>
      </c>
      <c r="E79" s="1123">
        <f t="shared" si="0"/>
        <v>181320</v>
      </c>
      <c r="F79" s="1123">
        <f t="shared" si="48"/>
        <v>181042</v>
      </c>
      <c r="G79" s="1266"/>
      <c r="H79" s="1266"/>
      <c r="I79" s="1134">
        <v>172840</v>
      </c>
      <c r="J79" s="1134">
        <v>8202</v>
      </c>
      <c r="K79" s="1271">
        <v>0</v>
      </c>
      <c r="L79" s="1134">
        <v>278</v>
      </c>
      <c r="M79" s="1266"/>
      <c r="N79" s="1266"/>
      <c r="O79" s="1266"/>
      <c r="P79" s="1266"/>
      <c r="Q79" s="1266"/>
      <c r="R79" s="1266"/>
      <c r="S79" s="1266"/>
      <c r="T79" s="1267">
        <v>0</v>
      </c>
      <c r="U79" s="1267">
        <f t="shared" si="5"/>
        <v>278</v>
      </c>
      <c r="V79" s="1267">
        <f t="shared" si="45"/>
        <v>278</v>
      </c>
      <c r="W79" s="1268">
        <v>0</v>
      </c>
      <c r="X79" s="1123">
        <f t="shared" si="12"/>
        <v>3211</v>
      </c>
      <c r="Y79" s="1272">
        <f t="shared" si="50"/>
        <v>2937</v>
      </c>
      <c r="Z79" s="1273"/>
      <c r="AA79" s="1274">
        <v>2638</v>
      </c>
      <c r="AB79" s="1275">
        <v>299</v>
      </c>
      <c r="AC79" s="1268">
        <v>0</v>
      </c>
      <c r="AD79" s="1276">
        <v>274</v>
      </c>
      <c r="AE79" s="1266"/>
      <c r="AF79" s="1266"/>
      <c r="AG79" s="1266"/>
      <c r="AH79" s="1266"/>
      <c r="AI79" s="1266"/>
      <c r="AJ79" s="1266"/>
      <c r="AK79" s="1266"/>
      <c r="AL79" s="1268">
        <v>0</v>
      </c>
      <c r="AM79" s="1123">
        <f t="shared" si="49"/>
        <v>274</v>
      </c>
      <c r="AN79" s="1268">
        <v>0</v>
      </c>
      <c r="AO79" s="1278">
        <v>129899</v>
      </c>
      <c r="AP79" s="1156">
        <v>3</v>
      </c>
      <c r="AQ79" s="1156">
        <v>1407</v>
      </c>
      <c r="AR79" s="1134">
        <v>0</v>
      </c>
    </row>
    <row r="80" spans="1:44" ht="22.8">
      <c r="A80" s="607" t="s">
        <v>1707</v>
      </c>
      <c r="B80" s="1121" t="s">
        <v>1414</v>
      </c>
      <c r="C80" s="1270" t="s">
        <v>365</v>
      </c>
      <c r="D80" s="981" t="s">
        <v>366</v>
      </c>
      <c r="E80" s="1123">
        <f t="shared" si="0"/>
        <v>53086</v>
      </c>
      <c r="F80" s="1123">
        <f t="shared" si="48"/>
        <v>52550</v>
      </c>
      <c r="G80" s="1266"/>
      <c r="H80" s="1266"/>
      <c r="I80" s="1134">
        <v>49448</v>
      </c>
      <c r="J80" s="1134">
        <v>3102</v>
      </c>
      <c r="K80" s="1271">
        <v>0</v>
      </c>
      <c r="L80" s="1134">
        <v>536</v>
      </c>
      <c r="M80" s="1266"/>
      <c r="N80" s="1266"/>
      <c r="O80" s="1266"/>
      <c r="P80" s="1266"/>
      <c r="Q80" s="1266"/>
      <c r="R80" s="1266"/>
      <c r="S80" s="1266"/>
      <c r="T80" s="1267">
        <v>0</v>
      </c>
      <c r="U80" s="1267">
        <f t="shared" si="5"/>
        <v>536</v>
      </c>
      <c r="V80" s="1267">
        <f t="shared" si="45"/>
        <v>536</v>
      </c>
      <c r="W80" s="1268">
        <v>0</v>
      </c>
      <c r="X80" s="1123">
        <f t="shared" si="12"/>
        <v>780</v>
      </c>
      <c r="Y80" s="1272">
        <f t="shared" si="50"/>
        <v>254</v>
      </c>
      <c r="Z80" s="1273"/>
      <c r="AA80" s="1274">
        <v>217</v>
      </c>
      <c r="AB80" s="1275">
        <v>37</v>
      </c>
      <c r="AC80" s="1268">
        <v>0</v>
      </c>
      <c r="AD80" s="1276">
        <v>526</v>
      </c>
      <c r="AE80" s="1266"/>
      <c r="AF80" s="1266"/>
      <c r="AG80" s="1266"/>
      <c r="AH80" s="1266"/>
      <c r="AI80" s="1266"/>
      <c r="AJ80" s="1266"/>
      <c r="AK80" s="1266"/>
      <c r="AL80" s="1268">
        <v>0</v>
      </c>
      <c r="AM80" s="1123">
        <f t="shared" si="49"/>
        <v>526</v>
      </c>
      <c r="AN80" s="1268">
        <v>0</v>
      </c>
      <c r="AO80" s="1278">
        <v>21682</v>
      </c>
      <c r="AP80" s="1156">
        <v>10</v>
      </c>
      <c r="AQ80" s="1156">
        <v>140</v>
      </c>
      <c r="AR80" s="1134">
        <v>0</v>
      </c>
    </row>
    <row r="81" spans="1:44" ht="36">
      <c r="A81" s="607" t="s">
        <v>1708</v>
      </c>
      <c r="B81" s="1121" t="s">
        <v>1415</v>
      </c>
      <c r="C81" s="1146" t="s">
        <v>498</v>
      </c>
      <c r="D81" s="946" t="s">
        <v>1361</v>
      </c>
      <c r="E81" s="1123">
        <f t="shared" si="0"/>
        <v>43980</v>
      </c>
      <c r="F81" s="1123">
        <f t="shared" si="48"/>
        <v>42978</v>
      </c>
      <c r="G81" s="1266"/>
      <c r="H81" s="1266"/>
      <c r="I81" s="1123">
        <f>I82+I83+I84+I85+I86+I87</f>
        <v>40653</v>
      </c>
      <c r="J81" s="1123">
        <f>J82+J83+J84+J85+J86+J87</f>
        <v>2325</v>
      </c>
      <c r="K81" s="1123">
        <f>K82+K83+K84+K85+K86+K87</f>
        <v>0</v>
      </c>
      <c r="L81" s="1123">
        <f>L82+L83+L84+L85+L86+L87</f>
        <v>1002</v>
      </c>
      <c r="M81" s="1266"/>
      <c r="N81" s="1266"/>
      <c r="O81" s="1266"/>
      <c r="P81" s="1266"/>
      <c r="Q81" s="1266"/>
      <c r="R81" s="1266"/>
      <c r="S81" s="1266"/>
      <c r="T81" s="1267">
        <v>0</v>
      </c>
      <c r="U81" s="1267">
        <f t="shared" si="5"/>
        <v>1002</v>
      </c>
      <c r="V81" s="1267">
        <f t="shared" si="45"/>
        <v>1002</v>
      </c>
      <c r="W81" s="1268">
        <v>0</v>
      </c>
      <c r="X81" s="1123">
        <f t="shared" si="12"/>
        <v>1027</v>
      </c>
      <c r="Y81" s="1267">
        <f>AA81+AB81</f>
        <v>487</v>
      </c>
      <c r="Z81" s="1279"/>
      <c r="AA81" s="1267">
        <f t="shared" ref="AA81:AD81" si="51">AA82+AA83+AA84+AA85+AA86+AA87</f>
        <v>475</v>
      </c>
      <c r="AB81" s="1267">
        <f t="shared" si="51"/>
        <v>12</v>
      </c>
      <c r="AC81" s="1268">
        <v>0</v>
      </c>
      <c r="AD81" s="1267">
        <f t="shared" si="51"/>
        <v>540</v>
      </c>
      <c r="AE81" s="1266"/>
      <c r="AF81" s="1266"/>
      <c r="AG81" s="1266"/>
      <c r="AH81" s="1266"/>
      <c r="AI81" s="1266"/>
      <c r="AJ81" s="1266"/>
      <c r="AK81" s="1266"/>
      <c r="AL81" s="1268">
        <v>0</v>
      </c>
      <c r="AM81" s="1123">
        <f t="shared" si="49"/>
        <v>540</v>
      </c>
      <c r="AN81" s="1268">
        <v>0</v>
      </c>
      <c r="AO81" s="1267">
        <f t="shared" ref="AO81:AR81" si="52">AO82+AO83+AO84+AO85+AO86+AO87</f>
        <v>37687</v>
      </c>
      <c r="AP81" s="1267">
        <f t="shared" si="52"/>
        <v>462</v>
      </c>
      <c r="AQ81" s="1267">
        <f t="shared" si="52"/>
        <v>2431</v>
      </c>
      <c r="AR81" s="1267">
        <f t="shared" si="52"/>
        <v>0</v>
      </c>
    </row>
    <row r="82" spans="1:44" ht="22.8">
      <c r="A82" s="607" t="s">
        <v>1709</v>
      </c>
      <c r="B82" s="1121" t="s">
        <v>1416</v>
      </c>
      <c r="C82" s="1270" t="s">
        <v>358</v>
      </c>
      <c r="D82" s="981" t="s">
        <v>359</v>
      </c>
      <c r="E82" s="1123">
        <f t="shared" ref="E82:E95" si="53">F82+L82</f>
        <v>0</v>
      </c>
      <c r="F82" s="1123">
        <f t="shared" si="48"/>
        <v>0</v>
      </c>
      <c r="G82" s="1266"/>
      <c r="H82" s="1266"/>
      <c r="I82" s="1134">
        <v>0</v>
      </c>
      <c r="J82" s="1134">
        <v>0</v>
      </c>
      <c r="K82" s="1280">
        <v>0</v>
      </c>
      <c r="L82" s="1134">
        <v>0</v>
      </c>
      <c r="M82" s="1266"/>
      <c r="N82" s="1266"/>
      <c r="O82" s="1266"/>
      <c r="P82" s="1266"/>
      <c r="Q82" s="1266"/>
      <c r="R82" s="1266"/>
      <c r="S82" s="1266"/>
      <c r="T82" s="1267">
        <v>0</v>
      </c>
      <c r="U82" s="1267">
        <v>0</v>
      </c>
      <c r="V82" s="1267">
        <v>0</v>
      </c>
      <c r="W82" s="1268">
        <v>0</v>
      </c>
      <c r="X82" s="1123">
        <f t="shared" si="12"/>
        <v>0</v>
      </c>
      <c r="Y82" s="1281">
        <f>AA82+AB82</f>
        <v>0</v>
      </c>
      <c r="Z82" s="1273"/>
      <c r="AA82" s="1274">
        <v>0</v>
      </c>
      <c r="AB82" s="1282">
        <v>0</v>
      </c>
      <c r="AC82" s="1268">
        <v>0</v>
      </c>
      <c r="AD82" s="1276">
        <v>0</v>
      </c>
      <c r="AE82" s="1266"/>
      <c r="AF82" s="1266"/>
      <c r="AG82" s="1266"/>
      <c r="AH82" s="1266"/>
      <c r="AI82" s="1266"/>
      <c r="AJ82" s="1266"/>
      <c r="AK82" s="1266"/>
      <c r="AL82" s="1268">
        <v>0</v>
      </c>
      <c r="AM82" s="1123">
        <f t="shared" si="49"/>
        <v>0</v>
      </c>
      <c r="AN82" s="1268">
        <v>0</v>
      </c>
      <c r="AO82" s="1276">
        <v>0</v>
      </c>
      <c r="AP82" s="1134">
        <v>0</v>
      </c>
      <c r="AQ82" s="1134">
        <v>0</v>
      </c>
      <c r="AR82" s="1134">
        <v>0</v>
      </c>
    </row>
    <row r="83" spans="1:44" ht="22.8">
      <c r="A83" s="607" t="s">
        <v>1713</v>
      </c>
      <c r="B83" s="1121" t="s">
        <v>1420</v>
      </c>
      <c r="C83" s="1133" t="s">
        <v>85</v>
      </c>
      <c r="D83" s="981" t="s">
        <v>360</v>
      </c>
      <c r="E83" s="1123">
        <f t="shared" si="53"/>
        <v>0</v>
      </c>
      <c r="F83" s="1123">
        <f t="shared" si="48"/>
        <v>0</v>
      </c>
      <c r="G83" s="1266"/>
      <c r="H83" s="1266"/>
      <c r="I83" s="1134">
        <v>0</v>
      </c>
      <c r="J83" s="1134">
        <v>0</v>
      </c>
      <c r="K83" s="1280">
        <v>0</v>
      </c>
      <c r="L83" s="1134">
        <v>0</v>
      </c>
      <c r="M83" s="1266"/>
      <c r="N83" s="1266"/>
      <c r="O83" s="1266"/>
      <c r="P83" s="1266"/>
      <c r="Q83" s="1266"/>
      <c r="R83" s="1266"/>
      <c r="S83" s="1266"/>
      <c r="T83" s="1267">
        <v>0</v>
      </c>
      <c r="U83" s="1267">
        <v>0</v>
      </c>
      <c r="V83" s="1267">
        <v>0</v>
      </c>
      <c r="W83" s="1268">
        <v>0</v>
      </c>
      <c r="X83" s="1123">
        <f t="shared" si="12"/>
        <v>0</v>
      </c>
      <c r="Y83" s="1281">
        <f t="shared" ref="Y83:Y87" si="54">AA83+AB83</f>
        <v>0</v>
      </c>
      <c r="Z83" s="1273"/>
      <c r="AA83" s="1274">
        <v>0</v>
      </c>
      <c r="AB83" s="1275">
        <v>0</v>
      </c>
      <c r="AC83" s="1268">
        <v>0</v>
      </c>
      <c r="AD83" s="1276">
        <v>0</v>
      </c>
      <c r="AE83" s="1266"/>
      <c r="AF83" s="1266"/>
      <c r="AG83" s="1266"/>
      <c r="AH83" s="1266"/>
      <c r="AI83" s="1266"/>
      <c r="AJ83" s="1266"/>
      <c r="AK83" s="1266"/>
      <c r="AL83" s="1268">
        <v>0</v>
      </c>
      <c r="AM83" s="1123">
        <f t="shared" si="49"/>
        <v>0</v>
      </c>
      <c r="AN83" s="1268">
        <v>0</v>
      </c>
      <c r="AO83" s="1276">
        <v>0</v>
      </c>
      <c r="AP83" s="1134">
        <v>0</v>
      </c>
      <c r="AQ83" s="1134">
        <v>0</v>
      </c>
      <c r="AR83" s="1134">
        <v>0</v>
      </c>
    </row>
    <row r="84" spans="1:44" ht="23.4" thickBot="1">
      <c r="A84" s="607" t="s">
        <v>1715</v>
      </c>
      <c r="B84" s="1121" t="s">
        <v>1422</v>
      </c>
      <c r="C84" s="1270" t="s">
        <v>361</v>
      </c>
      <c r="D84" s="981" t="s">
        <v>353</v>
      </c>
      <c r="E84" s="1123">
        <f t="shared" si="53"/>
        <v>13</v>
      </c>
      <c r="F84" s="1123">
        <f t="shared" si="48"/>
        <v>13</v>
      </c>
      <c r="G84" s="1266"/>
      <c r="H84" s="1266"/>
      <c r="I84" s="1134">
        <v>13</v>
      </c>
      <c r="J84" s="1134">
        <v>0</v>
      </c>
      <c r="K84" s="1280">
        <v>0</v>
      </c>
      <c r="L84" s="1134">
        <v>0</v>
      </c>
      <c r="M84" s="1266"/>
      <c r="N84" s="1266"/>
      <c r="O84" s="1266"/>
      <c r="P84" s="1266"/>
      <c r="Q84" s="1266"/>
      <c r="R84" s="1266"/>
      <c r="S84" s="1266"/>
      <c r="T84" s="1267">
        <v>0</v>
      </c>
      <c r="U84" s="1267">
        <v>0</v>
      </c>
      <c r="V84" s="1267">
        <v>0</v>
      </c>
      <c r="W84" s="1268">
        <v>0</v>
      </c>
      <c r="X84" s="1123">
        <f t="shared" ref="X84:X93" si="55">Y84+AD84</f>
        <v>0</v>
      </c>
      <c r="Y84" s="1281">
        <f t="shared" si="54"/>
        <v>0</v>
      </c>
      <c r="Z84" s="1277"/>
      <c r="AA84" s="1274">
        <v>0</v>
      </c>
      <c r="AB84" s="1275">
        <v>0</v>
      </c>
      <c r="AC84" s="1268">
        <v>0</v>
      </c>
      <c r="AD84" s="1276">
        <v>0</v>
      </c>
      <c r="AE84" s="1266"/>
      <c r="AF84" s="1266"/>
      <c r="AG84" s="1266"/>
      <c r="AH84" s="1266"/>
      <c r="AI84" s="1266"/>
      <c r="AJ84" s="1266"/>
      <c r="AK84" s="1266"/>
      <c r="AL84" s="1268">
        <v>0</v>
      </c>
      <c r="AM84" s="1123">
        <f t="shared" si="49"/>
        <v>0</v>
      </c>
      <c r="AN84" s="1268">
        <v>0</v>
      </c>
      <c r="AO84" s="1276">
        <v>0</v>
      </c>
      <c r="AP84" s="1134">
        <v>0</v>
      </c>
      <c r="AQ84" s="1134">
        <v>0</v>
      </c>
      <c r="AR84" s="1134">
        <v>0</v>
      </c>
    </row>
    <row r="85" spans="1:44" ht="34.799999999999997">
      <c r="A85" s="607" t="s">
        <v>1716</v>
      </c>
      <c r="B85" s="1121" t="s">
        <v>1423</v>
      </c>
      <c r="C85" s="1270" t="s">
        <v>362</v>
      </c>
      <c r="D85" s="981" t="s">
        <v>355</v>
      </c>
      <c r="E85" s="1123">
        <f t="shared" si="53"/>
        <v>2393</v>
      </c>
      <c r="F85" s="1123">
        <f t="shared" si="48"/>
        <v>2383</v>
      </c>
      <c r="G85" s="1266"/>
      <c r="H85" s="1266"/>
      <c r="I85" s="1134">
        <v>2383</v>
      </c>
      <c r="J85" s="1134">
        <v>0</v>
      </c>
      <c r="K85" s="1280">
        <v>0</v>
      </c>
      <c r="L85" s="1134">
        <v>10</v>
      </c>
      <c r="M85" s="1266"/>
      <c r="N85" s="1266"/>
      <c r="O85" s="1266"/>
      <c r="P85" s="1266"/>
      <c r="Q85" s="1266"/>
      <c r="R85" s="1266"/>
      <c r="S85" s="1266"/>
      <c r="T85" s="1267">
        <v>0</v>
      </c>
      <c r="U85" s="1267">
        <v>10</v>
      </c>
      <c r="V85" s="1267">
        <v>10</v>
      </c>
      <c r="W85" s="1268">
        <v>0</v>
      </c>
      <c r="X85" s="1123">
        <f t="shared" si="55"/>
        <v>0</v>
      </c>
      <c r="Y85" s="1281">
        <f t="shared" si="54"/>
        <v>0</v>
      </c>
      <c r="Z85" s="1269"/>
      <c r="AA85" s="1274">
        <v>0</v>
      </c>
      <c r="AB85" s="1275">
        <v>0</v>
      </c>
      <c r="AC85" s="1268">
        <v>0</v>
      </c>
      <c r="AD85" s="1276">
        <v>0</v>
      </c>
      <c r="AE85" s="1266"/>
      <c r="AF85" s="1266"/>
      <c r="AG85" s="1266"/>
      <c r="AH85" s="1266"/>
      <c r="AI85" s="1266"/>
      <c r="AJ85" s="1266"/>
      <c r="AK85" s="1266"/>
      <c r="AL85" s="1268">
        <v>0</v>
      </c>
      <c r="AM85" s="1123">
        <f t="shared" si="49"/>
        <v>0</v>
      </c>
      <c r="AN85" s="1268">
        <v>0</v>
      </c>
      <c r="AO85" s="1276">
        <v>1209</v>
      </c>
      <c r="AP85" s="1134">
        <v>10</v>
      </c>
      <c r="AQ85" s="1134">
        <v>0</v>
      </c>
      <c r="AR85" s="1134">
        <v>0</v>
      </c>
    </row>
    <row r="86" spans="1:44" ht="22.8">
      <c r="A86" s="607" t="s">
        <v>1717</v>
      </c>
      <c r="B86" s="1121" t="s">
        <v>1424</v>
      </c>
      <c r="C86" s="1270" t="s">
        <v>363</v>
      </c>
      <c r="D86" s="981" t="s">
        <v>357</v>
      </c>
      <c r="E86" s="1123">
        <f t="shared" si="53"/>
        <v>41497</v>
      </c>
      <c r="F86" s="1123">
        <f t="shared" si="48"/>
        <v>40505</v>
      </c>
      <c r="G86" s="1266"/>
      <c r="H86" s="1266"/>
      <c r="I86" s="1134">
        <v>38180</v>
      </c>
      <c r="J86" s="1134">
        <v>2325</v>
      </c>
      <c r="K86" s="1280">
        <v>0</v>
      </c>
      <c r="L86" s="1134">
        <v>992</v>
      </c>
      <c r="M86" s="1266"/>
      <c r="N86" s="1266"/>
      <c r="O86" s="1266"/>
      <c r="P86" s="1266"/>
      <c r="Q86" s="1266"/>
      <c r="R86" s="1266"/>
      <c r="S86" s="1266"/>
      <c r="T86" s="1267">
        <v>0</v>
      </c>
      <c r="U86" s="1267">
        <v>992</v>
      </c>
      <c r="V86" s="1267">
        <v>992</v>
      </c>
      <c r="W86" s="1268">
        <v>0</v>
      </c>
      <c r="X86" s="1123">
        <f t="shared" si="55"/>
        <v>1027</v>
      </c>
      <c r="Y86" s="1281">
        <f t="shared" si="54"/>
        <v>487</v>
      </c>
      <c r="Z86" s="1273"/>
      <c r="AA86" s="1274">
        <v>475</v>
      </c>
      <c r="AB86" s="1275">
        <v>12</v>
      </c>
      <c r="AC86" s="1268">
        <v>0</v>
      </c>
      <c r="AD86" s="1276">
        <v>540</v>
      </c>
      <c r="AE86" s="1266"/>
      <c r="AF86" s="1266"/>
      <c r="AG86" s="1266"/>
      <c r="AH86" s="1266"/>
      <c r="AI86" s="1266"/>
      <c r="AJ86" s="1266"/>
      <c r="AK86" s="1266"/>
      <c r="AL86" s="1268">
        <v>0</v>
      </c>
      <c r="AM86" s="1123">
        <f t="shared" si="49"/>
        <v>540</v>
      </c>
      <c r="AN86" s="1268">
        <v>0</v>
      </c>
      <c r="AO86" s="1276">
        <v>36401</v>
      </c>
      <c r="AP86" s="1156">
        <v>452</v>
      </c>
      <c r="AQ86" s="1134">
        <v>2431</v>
      </c>
      <c r="AR86" s="1134">
        <v>0</v>
      </c>
    </row>
    <row r="87" spans="1:44" ht="22.8">
      <c r="A87" s="607" t="s">
        <v>1720</v>
      </c>
      <c r="B87" s="1121" t="s">
        <v>1470</v>
      </c>
      <c r="C87" s="1270" t="s">
        <v>365</v>
      </c>
      <c r="D87" s="981" t="s">
        <v>366</v>
      </c>
      <c r="E87" s="1123">
        <f t="shared" si="53"/>
        <v>77</v>
      </c>
      <c r="F87" s="1123">
        <f t="shared" si="48"/>
        <v>77</v>
      </c>
      <c r="G87" s="1266"/>
      <c r="H87" s="1266"/>
      <c r="I87" s="1134">
        <v>77</v>
      </c>
      <c r="J87" s="1134">
        <v>0</v>
      </c>
      <c r="K87" s="1280">
        <v>0</v>
      </c>
      <c r="L87" s="1134">
        <v>0</v>
      </c>
      <c r="M87" s="1266"/>
      <c r="N87" s="1266"/>
      <c r="O87" s="1266"/>
      <c r="P87" s="1266"/>
      <c r="Q87" s="1266"/>
      <c r="R87" s="1266"/>
      <c r="S87" s="1266"/>
      <c r="T87" s="1267">
        <v>0</v>
      </c>
      <c r="U87" s="1267">
        <v>0</v>
      </c>
      <c r="V87" s="1267">
        <v>0</v>
      </c>
      <c r="W87" s="1268">
        <v>0</v>
      </c>
      <c r="X87" s="1123">
        <f t="shared" si="55"/>
        <v>0</v>
      </c>
      <c r="Y87" s="1281">
        <f t="shared" si="54"/>
        <v>0</v>
      </c>
      <c r="Z87" s="1273"/>
      <c r="AA87" s="1274">
        <v>0</v>
      </c>
      <c r="AB87" s="1275">
        <v>0</v>
      </c>
      <c r="AC87" s="1268">
        <v>0</v>
      </c>
      <c r="AD87" s="1276">
        <v>0</v>
      </c>
      <c r="AE87" s="1266"/>
      <c r="AF87" s="1266"/>
      <c r="AG87" s="1266"/>
      <c r="AH87" s="1266"/>
      <c r="AI87" s="1266"/>
      <c r="AJ87" s="1266"/>
      <c r="AK87" s="1266"/>
      <c r="AL87" s="1268">
        <v>0</v>
      </c>
      <c r="AM87" s="1123">
        <f t="shared" si="49"/>
        <v>0</v>
      </c>
      <c r="AN87" s="1268">
        <v>0</v>
      </c>
      <c r="AO87" s="1276">
        <v>77</v>
      </c>
      <c r="AP87" s="1134">
        <v>0</v>
      </c>
      <c r="AQ87" s="1134">
        <v>0</v>
      </c>
      <c r="AR87" s="1134">
        <v>0</v>
      </c>
    </row>
    <row r="88" spans="1:44" ht="28.8">
      <c r="A88" s="607" t="s">
        <v>1721</v>
      </c>
      <c r="B88" s="1121" t="s">
        <v>1471</v>
      </c>
      <c r="C88" s="1283" t="s">
        <v>843</v>
      </c>
      <c r="D88" s="946" t="s">
        <v>1362</v>
      </c>
      <c r="E88" s="1123">
        <f t="shared" si="53"/>
        <v>2707</v>
      </c>
      <c r="F88" s="1123">
        <f t="shared" si="48"/>
        <v>2707</v>
      </c>
      <c r="G88" s="1284"/>
      <c r="H88" s="1284"/>
      <c r="I88" s="1123">
        <f>I89+I90+I91+I92+I93+I94</f>
        <v>2707</v>
      </c>
      <c r="J88" s="1123">
        <f>J89+J90+J91+J92+J93+J94</f>
        <v>0</v>
      </c>
      <c r="K88" s="1123">
        <f>K89+K90+K91+K92+K93+K94</f>
        <v>0</v>
      </c>
      <c r="L88" s="1123">
        <f>L89+L90+L91+L92+L93+L94</f>
        <v>0</v>
      </c>
      <c r="M88" s="1284"/>
      <c r="N88" s="1284"/>
      <c r="O88" s="1284"/>
      <c r="P88" s="1284"/>
      <c r="Q88" s="1284"/>
      <c r="R88" s="1284"/>
      <c r="S88" s="1284"/>
      <c r="T88" s="1285">
        <v>0</v>
      </c>
      <c r="U88" s="1285">
        <f t="shared" ref="U88:U95" si="56">L88</f>
        <v>0</v>
      </c>
      <c r="V88" s="1285">
        <f t="shared" si="45"/>
        <v>0</v>
      </c>
      <c r="W88" s="1286">
        <v>0</v>
      </c>
      <c r="X88" s="1123">
        <f t="shared" si="55"/>
        <v>12</v>
      </c>
      <c r="Y88" s="1285">
        <f>AA88+AB88</f>
        <v>12</v>
      </c>
      <c r="Z88" s="1287"/>
      <c r="AA88" s="1285">
        <f t="shared" ref="AA88:AD88" si="57">AA89+AA90+AA91+AA92+AA93+AA94</f>
        <v>12</v>
      </c>
      <c r="AB88" s="1285">
        <f t="shared" si="57"/>
        <v>0</v>
      </c>
      <c r="AC88" s="1286">
        <v>0</v>
      </c>
      <c r="AD88" s="1285">
        <f t="shared" si="57"/>
        <v>0</v>
      </c>
      <c r="AE88" s="1284"/>
      <c r="AF88" s="1284"/>
      <c r="AG88" s="1284"/>
      <c r="AH88" s="1284"/>
      <c r="AI88" s="1284"/>
      <c r="AJ88" s="1284"/>
      <c r="AK88" s="1284"/>
      <c r="AL88" s="1286">
        <v>0</v>
      </c>
      <c r="AM88" s="1123">
        <f t="shared" si="49"/>
        <v>0</v>
      </c>
      <c r="AN88" s="1286">
        <v>0</v>
      </c>
      <c r="AO88" s="1285">
        <f t="shared" ref="AO88:AR88" si="58">AO89+AO90+AO91+AO92+AO93+AO94</f>
        <v>2551</v>
      </c>
      <c r="AP88" s="1285">
        <f t="shared" si="58"/>
        <v>0</v>
      </c>
      <c r="AQ88" s="1285">
        <f t="shared" si="58"/>
        <v>0</v>
      </c>
      <c r="AR88" s="1285">
        <f t="shared" si="58"/>
        <v>0</v>
      </c>
    </row>
    <row r="89" spans="1:44" ht="22.8">
      <c r="A89" s="607" t="s">
        <v>1722</v>
      </c>
      <c r="B89" s="1121" t="s">
        <v>1472</v>
      </c>
      <c r="C89" s="1133" t="s">
        <v>358</v>
      </c>
      <c r="D89" s="981" t="s">
        <v>359</v>
      </c>
      <c r="E89" s="1123">
        <f t="shared" si="53"/>
        <v>0</v>
      </c>
      <c r="F89" s="1123">
        <f t="shared" si="48"/>
        <v>0</v>
      </c>
      <c r="G89" s="1266"/>
      <c r="H89" s="1266"/>
      <c r="I89" s="1134">
        <v>0</v>
      </c>
      <c r="J89" s="1134">
        <v>0</v>
      </c>
      <c r="K89" s="1280">
        <v>0</v>
      </c>
      <c r="L89" s="1134">
        <v>0</v>
      </c>
      <c r="M89" s="1266"/>
      <c r="N89" s="1266"/>
      <c r="O89" s="1266"/>
      <c r="P89" s="1266"/>
      <c r="Q89" s="1266"/>
      <c r="R89" s="1266"/>
      <c r="S89" s="1266"/>
      <c r="T89" s="1267">
        <v>0</v>
      </c>
      <c r="U89" s="1267">
        <v>0</v>
      </c>
      <c r="V89" s="1267">
        <v>0</v>
      </c>
      <c r="W89" s="1268">
        <v>0</v>
      </c>
      <c r="X89" s="1123">
        <f t="shared" si="55"/>
        <v>0</v>
      </c>
      <c r="Y89" s="1268">
        <f>AA89+AB89</f>
        <v>0</v>
      </c>
      <c r="Z89" s="1279"/>
      <c r="AA89" s="1288">
        <v>0</v>
      </c>
      <c r="AB89" s="1289">
        <v>0</v>
      </c>
      <c r="AC89" s="1268">
        <v>0</v>
      </c>
      <c r="AD89" s="1276">
        <v>0</v>
      </c>
      <c r="AE89" s="1266"/>
      <c r="AF89" s="1266"/>
      <c r="AG89" s="1266"/>
      <c r="AH89" s="1266"/>
      <c r="AI89" s="1266"/>
      <c r="AJ89" s="1266"/>
      <c r="AK89" s="1266"/>
      <c r="AL89" s="1268">
        <v>0</v>
      </c>
      <c r="AM89" s="1123">
        <f t="shared" si="49"/>
        <v>0</v>
      </c>
      <c r="AN89" s="1268">
        <v>0</v>
      </c>
      <c r="AO89" s="1276">
        <v>0</v>
      </c>
      <c r="AP89" s="1134">
        <v>0</v>
      </c>
      <c r="AQ89" s="1134">
        <v>0</v>
      </c>
      <c r="AR89" s="1134">
        <v>0</v>
      </c>
    </row>
    <row r="90" spans="1:44" ht="22.8">
      <c r="A90" s="607" t="s">
        <v>1733</v>
      </c>
      <c r="B90" s="1121" t="s">
        <v>1473</v>
      </c>
      <c r="C90" s="1133" t="s">
        <v>85</v>
      </c>
      <c r="D90" s="981" t="s">
        <v>360</v>
      </c>
      <c r="E90" s="1123">
        <f t="shared" si="53"/>
        <v>0</v>
      </c>
      <c r="F90" s="1123">
        <f t="shared" si="48"/>
        <v>0</v>
      </c>
      <c r="G90" s="1266"/>
      <c r="H90" s="1266"/>
      <c r="I90" s="1134">
        <v>0</v>
      </c>
      <c r="J90" s="1134">
        <v>0</v>
      </c>
      <c r="K90" s="1280">
        <v>0</v>
      </c>
      <c r="L90" s="1134">
        <v>0</v>
      </c>
      <c r="M90" s="1266"/>
      <c r="N90" s="1266"/>
      <c r="O90" s="1266"/>
      <c r="P90" s="1266"/>
      <c r="Q90" s="1266"/>
      <c r="R90" s="1266"/>
      <c r="S90" s="1266"/>
      <c r="T90" s="1267">
        <v>0</v>
      </c>
      <c r="U90" s="1267">
        <v>0</v>
      </c>
      <c r="V90" s="1267">
        <v>0</v>
      </c>
      <c r="W90" s="1268">
        <v>0</v>
      </c>
      <c r="X90" s="1123">
        <f t="shared" si="55"/>
        <v>0</v>
      </c>
      <c r="Y90" s="1268">
        <f t="shared" ref="Y90:Y94" si="59">AA90+AB90</f>
        <v>0</v>
      </c>
      <c r="Z90" s="1273"/>
      <c r="AA90" s="1274">
        <v>0</v>
      </c>
      <c r="AB90" s="1290">
        <v>0</v>
      </c>
      <c r="AC90" s="1268">
        <v>0</v>
      </c>
      <c r="AD90" s="1276">
        <v>0</v>
      </c>
      <c r="AE90" s="1266"/>
      <c r="AF90" s="1266"/>
      <c r="AG90" s="1266"/>
      <c r="AH90" s="1266"/>
      <c r="AI90" s="1266"/>
      <c r="AJ90" s="1266"/>
      <c r="AK90" s="1266"/>
      <c r="AL90" s="1268">
        <v>0</v>
      </c>
      <c r="AM90" s="1123">
        <f t="shared" si="49"/>
        <v>0</v>
      </c>
      <c r="AN90" s="1268">
        <v>0</v>
      </c>
      <c r="AO90" s="1276">
        <v>0</v>
      </c>
      <c r="AP90" s="1134">
        <v>0</v>
      </c>
      <c r="AQ90" s="1134">
        <v>0</v>
      </c>
      <c r="AR90" s="1134">
        <v>0</v>
      </c>
    </row>
    <row r="91" spans="1:44" ht="22.8">
      <c r="A91" s="607" t="s">
        <v>1724</v>
      </c>
      <c r="B91" s="1121" t="s">
        <v>1427</v>
      </c>
      <c r="C91" s="1270" t="s">
        <v>361</v>
      </c>
      <c r="D91" s="981" t="s">
        <v>353</v>
      </c>
      <c r="E91" s="1123">
        <f t="shared" si="53"/>
        <v>0</v>
      </c>
      <c r="F91" s="1123">
        <f t="shared" si="48"/>
        <v>0</v>
      </c>
      <c r="G91" s="1266"/>
      <c r="H91" s="1266"/>
      <c r="I91" s="1134">
        <v>0</v>
      </c>
      <c r="J91" s="1134">
        <v>0</v>
      </c>
      <c r="K91" s="1280">
        <v>0</v>
      </c>
      <c r="L91" s="1134">
        <v>0</v>
      </c>
      <c r="M91" s="1266"/>
      <c r="N91" s="1266"/>
      <c r="O91" s="1266"/>
      <c r="P91" s="1266"/>
      <c r="Q91" s="1266"/>
      <c r="R91" s="1266"/>
      <c r="S91" s="1266"/>
      <c r="T91" s="1267">
        <v>0</v>
      </c>
      <c r="U91" s="1267">
        <v>0</v>
      </c>
      <c r="V91" s="1267">
        <v>0</v>
      </c>
      <c r="W91" s="1268">
        <v>0</v>
      </c>
      <c r="X91" s="1123">
        <f t="shared" si="55"/>
        <v>0</v>
      </c>
      <c r="Y91" s="1268">
        <f t="shared" si="59"/>
        <v>0</v>
      </c>
      <c r="Z91" s="1273"/>
      <c r="AA91" s="1274">
        <v>0</v>
      </c>
      <c r="AB91" s="1290">
        <v>0</v>
      </c>
      <c r="AC91" s="1268">
        <v>0</v>
      </c>
      <c r="AD91" s="1276">
        <v>0</v>
      </c>
      <c r="AE91" s="1266"/>
      <c r="AF91" s="1266"/>
      <c r="AG91" s="1266"/>
      <c r="AH91" s="1266"/>
      <c r="AI91" s="1266"/>
      <c r="AJ91" s="1266"/>
      <c r="AK91" s="1266"/>
      <c r="AL91" s="1268">
        <v>0</v>
      </c>
      <c r="AM91" s="1123">
        <f t="shared" si="49"/>
        <v>0</v>
      </c>
      <c r="AN91" s="1268">
        <v>0</v>
      </c>
      <c r="AO91" s="1276">
        <v>0</v>
      </c>
      <c r="AP91" s="1134">
        <v>0</v>
      </c>
      <c r="AQ91" s="1134">
        <v>0</v>
      </c>
      <c r="AR91" s="1134">
        <v>0</v>
      </c>
    </row>
    <row r="92" spans="1:44" ht="34.799999999999997">
      <c r="A92" s="607" t="s">
        <v>1725</v>
      </c>
      <c r="B92" s="1121" t="s">
        <v>1428</v>
      </c>
      <c r="C92" s="1270" t="s">
        <v>362</v>
      </c>
      <c r="D92" s="981" t="s">
        <v>355</v>
      </c>
      <c r="E92" s="1123">
        <f t="shared" si="53"/>
        <v>0</v>
      </c>
      <c r="F92" s="1123">
        <f t="shared" si="48"/>
        <v>0</v>
      </c>
      <c r="G92" s="1266"/>
      <c r="H92" s="1266"/>
      <c r="I92" s="1134">
        <v>0</v>
      </c>
      <c r="J92" s="1134">
        <v>0</v>
      </c>
      <c r="K92" s="1280">
        <v>0</v>
      </c>
      <c r="L92" s="1134">
        <v>0</v>
      </c>
      <c r="M92" s="1266"/>
      <c r="N92" s="1266"/>
      <c r="O92" s="1266"/>
      <c r="P92" s="1266"/>
      <c r="Q92" s="1266"/>
      <c r="R92" s="1266"/>
      <c r="S92" s="1266"/>
      <c r="T92" s="1267">
        <v>0</v>
      </c>
      <c r="U92" s="1267">
        <v>0</v>
      </c>
      <c r="V92" s="1267">
        <v>0</v>
      </c>
      <c r="W92" s="1268">
        <v>0</v>
      </c>
      <c r="X92" s="1123">
        <f t="shared" si="55"/>
        <v>0</v>
      </c>
      <c r="Y92" s="1268">
        <f t="shared" si="59"/>
        <v>0</v>
      </c>
      <c r="Z92" s="1273"/>
      <c r="AA92" s="1274">
        <v>0</v>
      </c>
      <c r="AB92" s="1290">
        <v>0</v>
      </c>
      <c r="AC92" s="1268">
        <v>0</v>
      </c>
      <c r="AD92" s="1276">
        <v>0</v>
      </c>
      <c r="AE92" s="1266"/>
      <c r="AF92" s="1266"/>
      <c r="AG92" s="1266"/>
      <c r="AH92" s="1266"/>
      <c r="AI92" s="1266"/>
      <c r="AJ92" s="1266"/>
      <c r="AK92" s="1266"/>
      <c r="AL92" s="1268">
        <v>0</v>
      </c>
      <c r="AM92" s="1123">
        <f t="shared" si="49"/>
        <v>0</v>
      </c>
      <c r="AN92" s="1268">
        <v>0</v>
      </c>
      <c r="AO92" s="1276">
        <v>0</v>
      </c>
      <c r="AP92" s="1134">
        <v>0</v>
      </c>
      <c r="AQ92" s="1134">
        <v>0</v>
      </c>
      <c r="AR92" s="1134">
        <v>0</v>
      </c>
    </row>
    <row r="93" spans="1:44" ht="22.8">
      <c r="A93" s="607" t="s">
        <v>1726</v>
      </c>
      <c r="B93" s="1121" t="s">
        <v>1429</v>
      </c>
      <c r="C93" s="1270" t="s">
        <v>363</v>
      </c>
      <c r="D93" s="981" t="s">
        <v>357</v>
      </c>
      <c r="E93" s="1123">
        <f t="shared" si="53"/>
        <v>2707</v>
      </c>
      <c r="F93" s="1123">
        <f t="shared" si="48"/>
        <v>2707</v>
      </c>
      <c r="G93" s="1266"/>
      <c r="H93" s="1266"/>
      <c r="I93" s="1134">
        <v>2707</v>
      </c>
      <c r="J93" s="1134">
        <v>0</v>
      </c>
      <c r="K93" s="1280">
        <v>0</v>
      </c>
      <c r="L93" s="1134">
        <v>0</v>
      </c>
      <c r="M93" s="1266"/>
      <c r="N93" s="1266"/>
      <c r="O93" s="1266"/>
      <c r="P93" s="1266"/>
      <c r="Q93" s="1266"/>
      <c r="R93" s="1266"/>
      <c r="S93" s="1266"/>
      <c r="T93" s="1267">
        <v>0</v>
      </c>
      <c r="U93" s="1267">
        <v>0</v>
      </c>
      <c r="V93" s="1267">
        <v>0</v>
      </c>
      <c r="W93" s="1268">
        <v>0</v>
      </c>
      <c r="X93" s="1123">
        <f t="shared" si="55"/>
        <v>12</v>
      </c>
      <c r="Y93" s="1268">
        <f t="shared" si="59"/>
        <v>12</v>
      </c>
      <c r="Z93" s="1273"/>
      <c r="AA93" s="1274">
        <v>12</v>
      </c>
      <c r="AB93" s="1290">
        <v>0</v>
      </c>
      <c r="AC93" s="1268">
        <v>0</v>
      </c>
      <c r="AD93" s="1276">
        <v>0</v>
      </c>
      <c r="AE93" s="1266"/>
      <c r="AF93" s="1266"/>
      <c r="AG93" s="1266"/>
      <c r="AH93" s="1266"/>
      <c r="AI93" s="1266"/>
      <c r="AJ93" s="1266"/>
      <c r="AK93" s="1266"/>
      <c r="AL93" s="1268">
        <v>0</v>
      </c>
      <c r="AM93" s="1123">
        <f t="shared" si="49"/>
        <v>0</v>
      </c>
      <c r="AN93" s="1268">
        <v>0</v>
      </c>
      <c r="AO93" s="1276">
        <v>2551</v>
      </c>
      <c r="AP93" s="1134">
        <v>0</v>
      </c>
      <c r="AQ93" s="1134">
        <v>0</v>
      </c>
      <c r="AR93" s="1134">
        <v>0</v>
      </c>
    </row>
    <row r="94" spans="1:44" ht="23.4" thickBot="1">
      <c r="A94" s="607" t="s">
        <v>1727</v>
      </c>
      <c r="B94" s="1121" t="s">
        <v>1430</v>
      </c>
      <c r="C94" s="1270" t="s">
        <v>365</v>
      </c>
      <c r="D94" s="998" t="s">
        <v>366</v>
      </c>
      <c r="E94" s="1123">
        <f t="shared" si="53"/>
        <v>0</v>
      </c>
      <c r="F94" s="1123">
        <f t="shared" si="48"/>
        <v>0</v>
      </c>
      <c r="G94" s="1266"/>
      <c r="H94" s="1266"/>
      <c r="I94" s="1134">
        <v>0</v>
      </c>
      <c r="J94" s="1134">
        <v>0</v>
      </c>
      <c r="K94" s="1280">
        <v>0</v>
      </c>
      <c r="L94" s="1134">
        <v>0</v>
      </c>
      <c r="M94" s="1266"/>
      <c r="N94" s="1266"/>
      <c r="O94" s="1266"/>
      <c r="P94" s="1266"/>
      <c r="Q94" s="1266"/>
      <c r="R94" s="1266"/>
      <c r="S94" s="1266"/>
      <c r="T94" s="1267">
        <v>0</v>
      </c>
      <c r="U94" s="1267">
        <v>0</v>
      </c>
      <c r="V94" s="1267">
        <v>0</v>
      </c>
      <c r="W94" s="1268">
        <v>0</v>
      </c>
      <c r="X94" s="1123">
        <f>Y94+AD94</f>
        <v>0</v>
      </c>
      <c r="Y94" s="1268">
        <f t="shared" si="59"/>
        <v>0</v>
      </c>
      <c r="Z94" s="1291"/>
      <c r="AA94" s="1274">
        <v>0</v>
      </c>
      <c r="AB94" s="1290">
        <v>0</v>
      </c>
      <c r="AC94" s="1268">
        <v>0</v>
      </c>
      <c r="AD94" s="1276">
        <v>0</v>
      </c>
      <c r="AE94" s="1266"/>
      <c r="AF94" s="1266"/>
      <c r="AG94" s="1266"/>
      <c r="AH94" s="1266"/>
      <c r="AI94" s="1266"/>
      <c r="AJ94" s="1266"/>
      <c r="AK94" s="1266"/>
      <c r="AL94" s="1268">
        <v>0</v>
      </c>
      <c r="AM94" s="1123">
        <f t="shared" si="49"/>
        <v>0</v>
      </c>
      <c r="AN94" s="1268">
        <v>0</v>
      </c>
      <c r="AO94" s="1276">
        <v>0</v>
      </c>
      <c r="AP94" s="1134">
        <v>0</v>
      </c>
      <c r="AQ94" s="1134">
        <v>0</v>
      </c>
      <c r="AR94" s="1134">
        <v>0</v>
      </c>
    </row>
    <row r="95" spans="1:44" ht="35.4" thickBot="1">
      <c r="A95" s="607" t="s">
        <v>1728</v>
      </c>
      <c r="B95" s="1121" t="s">
        <v>1431</v>
      </c>
      <c r="C95" s="1292" t="s">
        <v>713</v>
      </c>
      <c r="D95" s="1293" t="s">
        <v>740</v>
      </c>
      <c r="E95" s="1123">
        <f t="shared" si="53"/>
        <v>289329</v>
      </c>
      <c r="F95" s="1123">
        <f t="shared" si="48"/>
        <v>287513</v>
      </c>
      <c r="G95" s="1294"/>
      <c r="H95" s="1294"/>
      <c r="I95" s="1123">
        <f>I74+I81+I88</f>
        <v>273818</v>
      </c>
      <c r="J95" s="1123">
        <f>J74+J81+J88</f>
        <v>13695</v>
      </c>
      <c r="K95" s="1123">
        <f>K74+K81+K88</f>
        <v>0</v>
      </c>
      <c r="L95" s="1123">
        <f>L74+L81+L88</f>
        <v>1816</v>
      </c>
      <c r="M95" s="1294"/>
      <c r="N95" s="1294"/>
      <c r="O95" s="1294"/>
      <c r="P95" s="1294"/>
      <c r="Q95" s="1294"/>
      <c r="R95" s="1294"/>
      <c r="S95" s="1294"/>
      <c r="T95" s="1295">
        <v>0</v>
      </c>
      <c r="U95" s="1295">
        <f t="shared" si="56"/>
        <v>1816</v>
      </c>
      <c r="V95" s="1295">
        <f t="shared" si="45"/>
        <v>1816</v>
      </c>
      <c r="W95" s="1296">
        <v>0</v>
      </c>
      <c r="X95" s="1123">
        <f>Y95+AD95</f>
        <v>5257</v>
      </c>
      <c r="Y95" s="1297">
        <f>AA95+AB95</f>
        <v>3917</v>
      </c>
      <c r="Z95" s="1298"/>
      <c r="AA95" s="1297">
        <f t="shared" ref="AA95:AD95" si="60">AA74+AA81+AA88</f>
        <v>3568</v>
      </c>
      <c r="AB95" s="1297">
        <f t="shared" si="60"/>
        <v>349</v>
      </c>
      <c r="AC95" s="1296">
        <v>0</v>
      </c>
      <c r="AD95" s="1297">
        <f t="shared" si="60"/>
        <v>1340</v>
      </c>
      <c r="AE95" s="1294"/>
      <c r="AF95" s="1294"/>
      <c r="AG95" s="1294"/>
      <c r="AH95" s="1294"/>
      <c r="AI95" s="1294"/>
      <c r="AJ95" s="1294"/>
      <c r="AK95" s="1294"/>
      <c r="AL95" s="1296">
        <v>0</v>
      </c>
      <c r="AM95" s="1123">
        <f t="shared" si="49"/>
        <v>1340</v>
      </c>
      <c r="AN95" s="1296">
        <v>0</v>
      </c>
      <c r="AO95" s="1297">
        <f t="shared" ref="AO95:AR95" si="61">AO74+AO81+AO88</f>
        <v>199757</v>
      </c>
      <c r="AP95" s="1297">
        <f t="shared" si="61"/>
        <v>475</v>
      </c>
      <c r="AQ95" s="1297">
        <f t="shared" si="61"/>
        <v>3978</v>
      </c>
      <c r="AR95" s="1297">
        <f t="shared" si="61"/>
        <v>0</v>
      </c>
    </row>
    <row r="96" spans="1:44">
      <c r="A96" s="607"/>
      <c r="W96" s="304"/>
      <c r="Z96" s="305"/>
    </row>
  </sheetData>
  <mergeCells count="11">
    <mergeCell ref="AO13:AR13"/>
    <mergeCell ref="B6:D6"/>
    <mergeCell ref="D12:D16"/>
    <mergeCell ref="E12:W12"/>
    <mergeCell ref="X12:AN12"/>
    <mergeCell ref="AO12:AR12"/>
    <mergeCell ref="E13:E14"/>
    <mergeCell ref="F13:K13"/>
    <mergeCell ref="L13:W13"/>
    <mergeCell ref="Y13:AC13"/>
    <mergeCell ref="AD13:AN13"/>
  </mergeCells>
  <printOptions horizontalCentered="1"/>
  <pageMargins left="0" right="0" top="0.15748031496062992" bottom="0.15748031496062992" header="0" footer="0"/>
  <pageSetup paperSize="9" scale="21" orientation="landscape" cellComments="asDisplayed" r:id="rId1"/>
  <headerFooter>
    <oddHeader>&amp;C&amp;"Calibri"&amp;10&amp;K000000Internal&amp;1#_x000D_&amp;"Calibri"&amp;11&amp;K000000BG
Приложение III</oddHeader>
    <oddFooter>&amp;C&amp;P</oddFooter>
  </headerFooter>
  <colBreaks count="1" manualBreakCount="1">
    <brk id="23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4"/>
  <dimension ref="A1:F32"/>
  <sheetViews>
    <sheetView topLeftCell="A7" zoomScale="80" zoomScaleNormal="80" workbookViewId="0">
      <selection activeCell="E18" sqref="E18:F32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55.33203125" style="1" customWidth="1"/>
    <col min="4" max="4" width="31.6640625" style="1" customWidth="1"/>
    <col min="5" max="6" width="23.44140625" style="1" customWidth="1"/>
    <col min="7" max="7" width="15.6640625" style="1" customWidth="1"/>
    <col min="8" max="8" width="17.109375" style="1" customWidth="1"/>
    <col min="9" max="11" width="15.6640625" style="1" customWidth="1"/>
    <col min="12" max="12" width="17" style="1" customWidth="1"/>
    <col min="13" max="13" width="14.44140625" style="1" customWidth="1"/>
    <col min="14" max="14" width="18.6640625" style="1" customWidth="1"/>
    <col min="15" max="19" width="15.6640625" style="1" customWidth="1"/>
    <col min="20" max="20" width="16.6640625" style="1" customWidth="1"/>
    <col min="21" max="21" width="20" style="1" customWidth="1"/>
    <col min="22" max="22" width="19.6640625" style="1" customWidth="1"/>
    <col min="23" max="23" width="22.5546875" style="1" customWidth="1"/>
    <col min="24" max="16384" width="9.109375" style="1"/>
  </cols>
  <sheetData>
    <row r="1" spans="1:6" s="655" customFormat="1">
      <c r="A1" s="648" t="s">
        <v>1284</v>
      </c>
      <c r="B1" s="653" t="s">
        <v>1544</v>
      </c>
      <c r="C1" s="654"/>
    </row>
    <row r="2" spans="1:6" s="33" customFormat="1">
      <c r="A2" s="648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6" s="33" customFormat="1" ht="23.4">
      <c r="A3" s="648"/>
      <c r="B3" s="277" t="s">
        <v>112</v>
      </c>
      <c r="C3" s="672" t="str">
        <f>Index!C3</f>
        <v>30.09.2022</v>
      </c>
      <c r="D3" s="673"/>
    </row>
    <row r="4" spans="1:6" s="33" customFormat="1" ht="23.4">
      <c r="A4" s="648"/>
      <c r="B4" s="277" t="s">
        <v>113</v>
      </c>
      <c r="C4" s="674" t="s">
        <v>1783</v>
      </c>
      <c r="D4"/>
    </row>
    <row r="5" spans="1:6" s="33" customFormat="1" ht="22.8">
      <c r="A5" s="648"/>
      <c r="B5" s="278" t="s">
        <v>114</v>
      </c>
      <c r="C5" s="30" t="s">
        <v>115</v>
      </c>
      <c r="D5" s="204" t="s">
        <v>116</v>
      </c>
      <c r="E5" s="194" t="s">
        <v>823</v>
      </c>
    </row>
    <row r="6" spans="1:6">
      <c r="B6" s="240" t="s">
        <v>1177</v>
      </c>
      <c r="C6" s="241"/>
      <c r="D6" s="241"/>
      <c r="E6" s="241"/>
      <c r="F6" s="241"/>
    </row>
    <row r="7" spans="1:6" s="613" customFormat="1" ht="10.199999999999999">
      <c r="A7" s="610">
        <v>5</v>
      </c>
      <c r="B7" s="611"/>
      <c r="C7" s="611"/>
      <c r="D7" s="611"/>
      <c r="E7" s="612" t="s">
        <v>1545</v>
      </c>
      <c r="F7" s="612" t="s">
        <v>1546</v>
      </c>
    </row>
    <row r="8" spans="1:6">
      <c r="B8" s="1815" t="s">
        <v>1155</v>
      </c>
      <c r="C8" s="1816"/>
      <c r="D8" s="1816"/>
      <c r="E8" s="1816"/>
      <c r="F8" s="241"/>
    </row>
    <row r="9" spans="1:6">
      <c r="B9" s="330"/>
      <c r="C9" s="328"/>
      <c r="D9" s="328"/>
      <c r="E9" s="328"/>
      <c r="F9" s="241"/>
    </row>
    <row r="10" spans="1:6">
      <c r="B10" s="330"/>
      <c r="C10" s="328"/>
      <c r="D10" s="328"/>
      <c r="E10" s="328"/>
      <c r="F10" s="241"/>
    </row>
    <row r="11" spans="1:6">
      <c r="B11" s="241"/>
      <c r="C11" s="241"/>
      <c r="D11" s="241"/>
      <c r="E11" s="241"/>
      <c r="F11" s="241"/>
    </row>
    <row r="12" spans="1:6" ht="20.25" customHeight="1">
      <c r="B12" s="242"/>
      <c r="C12" s="243"/>
      <c r="D12" s="244"/>
      <c r="E12" s="1766" t="s">
        <v>1156</v>
      </c>
      <c r="F12" s="1768"/>
    </row>
    <row r="13" spans="1:6" ht="20.25" customHeight="1">
      <c r="B13" s="245"/>
      <c r="C13" s="246"/>
      <c r="D13" s="247"/>
      <c r="E13" s="1817"/>
      <c r="F13" s="1818"/>
    </row>
    <row r="14" spans="1:6" ht="31.5" customHeight="1">
      <c r="B14" s="245"/>
      <c r="C14" s="246"/>
      <c r="D14" s="247"/>
      <c r="E14" s="1819" t="s">
        <v>1157</v>
      </c>
      <c r="F14" s="1819" t="s">
        <v>1314</v>
      </c>
    </row>
    <row r="15" spans="1:6">
      <c r="B15" s="245"/>
      <c r="C15" s="246"/>
      <c r="D15" s="247"/>
      <c r="E15" s="1820"/>
      <c r="F15" s="1820"/>
    </row>
    <row r="16" spans="1:6">
      <c r="B16" s="245"/>
      <c r="C16" s="246"/>
      <c r="D16" s="247"/>
      <c r="E16" s="378" t="s">
        <v>1111</v>
      </c>
      <c r="F16" s="378" t="s">
        <v>1112</v>
      </c>
    </row>
    <row r="17" spans="1:6" ht="52.8">
      <c r="B17" s="248"/>
      <c r="C17" s="249"/>
      <c r="D17" s="250" t="s">
        <v>87</v>
      </c>
      <c r="E17" s="339" t="s">
        <v>1158</v>
      </c>
      <c r="F17" s="339" t="s">
        <v>1159</v>
      </c>
    </row>
    <row r="18" spans="1:6" ht="23.25" customHeight="1">
      <c r="A18" s="607" t="s">
        <v>1587</v>
      </c>
      <c r="B18" s="378" t="s">
        <v>1111</v>
      </c>
      <c r="C18" s="390" t="s">
        <v>1178</v>
      </c>
      <c r="D18" s="380" t="s">
        <v>359</v>
      </c>
      <c r="E18" s="1600">
        <v>0</v>
      </c>
      <c r="F18" s="1600">
        <v>0</v>
      </c>
    </row>
    <row r="19" spans="1:6" ht="25.5" customHeight="1">
      <c r="A19" s="607" t="s">
        <v>1588</v>
      </c>
      <c r="B19" s="378" t="s">
        <v>1112</v>
      </c>
      <c r="C19" s="391" t="s">
        <v>1179</v>
      </c>
      <c r="D19" s="306" t="s">
        <v>360</v>
      </c>
      <c r="E19" s="1601">
        <v>0</v>
      </c>
      <c r="F19" s="1601">
        <v>0</v>
      </c>
    </row>
    <row r="20" spans="1:6" ht="26.4">
      <c r="A20" s="607" t="s">
        <v>1589</v>
      </c>
      <c r="B20" s="378" t="s">
        <v>1113</v>
      </c>
      <c r="C20" s="391" t="s">
        <v>1180</v>
      </c>
      <c r="D20" s="306" t="s">
        <v>353</v>
      </c>
      <c r="E20" s="1601">
        <v>0</v>
      </c>
      <c r="F20" s="1601">
        <v>0</v>
      </c>
    </row>
    <row r="21" spans="1:6" ht="26.4">
      <c r="A21" s="607" t="s">
        <v>1590</v>
      </c>
      <c r="B21" s="378" t="s">
        <v>1114</v>
      </c>
      <c r="C21" s="391" t="s">
        <v>1181</v>
      </c>
      <c r="D21" s="306" t="s">
        <v>355</v>
      </c>
      <c r="E21" s="1601">
        <v>0</v>
      </c>
      <c r="F21" s="1601">
        <v>-91</v>
      </c>
    </row>
    <row r="22" spans="1:6" ht="27" customHeight="1">
      <c r="A22" s="607" t="s">
        <v>1591</v>
      </c>
      <c r="B22" s="378" t="s">
        <v>1115</v>
      </c>
      <c r="C22" s="391" t="s">
        <v>1182</v>
      </c>
      <c r="D22" s="306" t="s">
        <v>357</v>
      </c>
      <c r="E22" s="1601">
        <v>1762</v>
      </c>
      <c r="F22" s="1601">
        <v>-3020</v>
      </c>
    </row>
    <row r="23" spans="1:6" ht="26.4">
      <c r="A23" s="607" t="s">
        <v>1592</v>
      </c>
      <c r="B23" s="378" t="s">
        <v>1120</v>
      </c>
      <c r="C23" s="391" t="s">
        <v>734</v>
      </c>
      <c r="D23" s="306" t="s">
        <v>1091</v>
      </c>
      <c r="E23" s="1601">
        <v>1290</v>
      </c>
      <c r="F23" s="1601">
        <v>-2992</v>
      </c>
    </row>
    <row r="24" spans="1:6" ht="39.6">
      <c r="A24" s="607" t="s">
        <v>1593</v>
      </c>
      <c r="B24" s="378" t="s">
        <v>1122</v>
      </c>
      <c r="C24" s="391" t="s">
        <v>1160</v>
      </c>
      <c r="D24" s="306" t="s">
        <v>1161</v>
      </c>
      <c r="E24" s="1601">
        <v>106</v>
      </c>
      <c r="F24" s="1601">
        <v>-1192</v>
      </c>
    </row>
    <row r="25" spans="1:6" ht="24.75" customHeight="1">
      <c r="A25" s="607" t="s">
        <v>1594</v>
      </c>
      <c r="B25" s="378" t="s">
        <v>1124</v>
      </c>
      <c r="C25" s="391" t="s">
        <v>1162</v>
      </c>
      <c r="D25" s="306" t="s">
        <v>1163</v>
      </c>
      <c r="E25" s="1601">
        <v>0</v>
      </c>
      <c r="F25" s="1601"/>
    </row>
    <row r="26" spans="1:6" ht="25.5" customHeight="1">
      <c r="A26" s="607" t="s">
        <v>1595</v>
      </c>
      <c r="B26" s="378" t="s">
        <v>1164</v>
      </c>
      <c r="C26" s="391" t="s">
        <v>735</v>
      </c>
      <c r="D26" s="306" t="s">
        <v>1165</v>
      </c>
      <c r="E26" s="1601">
        <v>13</v>
      </c>
      <c r="F26" s="1601">
        <v>-851</v>
      </c>
    </row>
    <row r="27" spans="1:6" ht="26.4">
      <c r="A27" s="607" t="s">
        <v>1596</v>
      </c>
      <c r="B27" s="378" t="s">
        <v>1166</v>
      </c>
      <c r="C27" s="391" t="s">
        <v>1167</v>
      </c>
      <c r="D27" s="392" t="s">
        <v>366</v>
      </c>
      <c r="E27" s="1601">
        <v>8010</v>
      </c>
      <c r="F27" s="1601">
        <v>-10798</v>
      </c>
    </row>
    <row r="28" spans="1:6" ht="39.6">
      <c r="A28" s="607" t="s">
        <v>1597</v>
      </c>
      <c r="B28" s="378" t="s">
        <v>1168</v>
      </c>
      <c r="C28" s="391" t="s">
        <v>736</v>
      </c>
      <c r="D28" s="306" t="s">
        <v>1165</v>
      </c>
      <c r="E28" s="1601">
        <v>3089</v>
      </c>
      <c r="F28" s="1601">
        <v>-5820</v>
      </c>
    </row>
    <row r="29" spans="1:6" ht="28.2" customHeight="1">
      <c r="A29" s="607" t="s">
        <v>1598</v>
      </c>
      <c r="B29" s="378" t="s">
        <v>1169</v>
      </c>
      <c r="C29" s="391" t="s">
        <v>737</v>
      </c>
      <c r="D29" s="393" t="s">
        <v>1170</v>
      </c>
      <c r="E29" s="1602">
        <v>4044</v>
      </c>
      <c r="F29" s="1602">
        <v>-3348</v>
      </c>
    </row>
    <row r="30" spans="1:6" ht="26.4">
      <c r="A30" s="607" t="s">
        <v>1599</v>
      </c>
      <c r="B30" s="378" t="s">
        <v>1171</v>
      </c>
      <c r="C30" s="394" t="s">
        <v>1172</v>
      </c>
      <c r="D30" s="395" t="s">
        <v>740</v>
      </c>
      <c r="E30" s="1603">
        <f>SUM(E18:E22)+E27</f>
        <v>9772</v>
      </c>
      <c r="F30" s="1603">
        <f>SUM(F18:F22)+F27</f>
        <v>-13909</v>
      </c>
    </row>
    <row r="31" spans="1:6" ht="26.4">
      <c r="A31" s="607" t="s">
        <v>1600</v>
      </c>
      <c r="B31" s="378" t="s">
        <v>1173</v>
      </c>
      <c r="C31" s="396" t="s">
        <v>1174</v>
      </c>
      <c r="D31" s="373" t="s">
        <v>742</v>
      </c>
      <c r="E31" s="1604">
        <v>0</v>
      </c>
      <c r="F31" s="1604">
        <v>0</v>
      </c>
    </row>
    <row r="32" spans="1:6" ht="22.5" customHeight="1">
      <c r="A32" s="607" t="s">
        <v>1601</v>
      </c>
      <c r="B32" s="378" t="s">
        <v>1175</v>
      </c>
      <c r="C32" s="397" t="s">
        <v>1176</v>
      </c>
      <c r="D32" s="373"/>
      <c r="E32" s="1605">
        <f>+E30+E31</f>
        <v>9772</v>
      </c>
      <c r="F32" s="1605">
        <f>+F30+F31</f>
        <v>-13909</v>
      </c>
    </row>
  </sheetData>
  <mergeCells count="4">
    <mergeCell ref="B8:E8"/>
    <mergeCell ref="E12:F13"/>
    <mergeCell ref="E14:E15"/>
    <mergeCell ref="F14:F15"/>
  </mergeCells>
  <pageMargins left="0.7" right="0.7" top="0.75" bottom="0.75" header="0.3" footer="0.3"/>
  <pageSetup paperSize="9" orientation="portrait" r:id="rId1"/>
  <headerFooter>
    <oddHeader>&amp;C&amp;"Calibri"&amp;10&amp;K000000Internal&amp;1#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5"/>
  <dimension ref="A1:AM27"/>
  <sheetViews>
    <sheetView topLeftCell="A11" zoomScale="56" zoomScaleNormal="56" workbookViewId="0">
      <selection activeCell="D15" sqref="D15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16.6640625" style="1" customWidth="1"/>
    <col min="4" max="4" width="38.88671875" style="1" customWidth="1"/>
    <col min="5" max="8" width="15.6640625" style="1" customWidth="1"/>
    <col min="9" max="9" width="17.109375" style="1" customWidth="1"/>
    <col min="10" max="12" width="15.6640625" style="1" customWidth="1"/>
    <col min="13" max="13" width="17" style="1" customWidth="1"/>
    <col min="14" max="14" width="14.44140625" style="1" customWidth="1"/>
    <col min="15" max="15" width="18.6640625" style="1" customWidth="1"/>
    <col min="16" max="20" width="15.6640625" style="1" customWidth="1"/>
    <col min="21" max="21" width="16.6640625" style="1" customWidth="1"/>
    <col min="22" max="22" width="20" style="1" customWidth="1"/>
    <col min="23" max="23" width="19.6640625" style="1" customWidth="1"/>
    <col min="24" max="24" width="22.5546875" style="1" customWidth="1"/>
    <col min="25" max="28" width="11.6640625" style="1" bestFit="1" customWidth="1"/>
    <col min="29" max="31" width="9.33203125" style="1" bestFit="1" customWidth="1"/>
    <col min="32" max="33" width="10" style="1" bestFit="1" customWidth="1"/>
    <col min="34" max="34" width="9.33203125" style="1" bestFit="1" customWidth="1"/>
    <col min="35" max="35" width="11.6640625" style="1" bestFit="1" customWidth="1"/>
    <col min="36" max="36" width="12.44140625" style="1" bestFit="1" customWidth="1"/>
    <col min="37" max="39" width="9.33203125" style="1" bestFit="1" customWidth="1"/>
    <col min="40" max="16384" width="9.109375" style="1"/>
  </cols>
  <sheetData>
    <row r="1" spans="1:39" s="655" customFormat="1">
      <c r="A1" s="648" t="s">
        <v>1285</v>
      </c>
      <c r="B1" s="653" t="s">
        <v>1544</v>
      </c>
      <c r="C1" s="654"/>
      <c r="D1" s="654"/>
    </row>
    <row r="2" spans="1:39" s="33" customFormat="1">
      <c r="A2" s="648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39" s="33" customFormat="1" ht="23.4">
      <c r="A3" s="648"/>
      <c r="B3" s="277" t="s">
        <v>112</v>
      </c>
      <c r="C3" s="672" t="str">
        <f>Index!C3</f>
        <v>30.09.2022</v>
      </c>
      <c r="D3" s="673"/>
    </row>
    <row r="4" spans="1:39" s="33" customFormat="1" ht="23.4">
      <c r="A4" s="648"/>
      <c r="B4" s="277" t="s">
        <v>113</v>
      </c>
      <c r="C4" s="674" t="s">
        <v>1783</v>
      </c>
      <c r="D4"/>
    </row>
    <row r="5" spans="1:39" s="33" customFormat="1" ht="22.8">
      <c r="A5" s="648"/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39" ht="23.25" customHeight="1">
      <c r="B6" s="1821" t="s">
        <v>1177</v>
      </c>
      <c r="C6" s="1816"/>
      <c r="D6" s="1816"/>
      <c r="E6" s="1816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</row>
    <row r="7" spans="1:39" s="613" customFormat="1" ht="10.199999999999999">
      <c r="A7" s="610">
        <v>6</v>
      </c>
      <c r="B7" s="611"/>
      <c r="C7" s="611"/>
      <c r="D7" s="611"/>
      <c r="E7" s="611"/>
      <c r="F7" s="612" t="s">
        <v>1545</v>
      </c>
      <c r="G7" s="612" t="s">
        <v>1546</v>
      </c>
      <c r="H7" s="612" t="s">
        <v>1547</v>
      </c>
      <c r="I7" s="612" t="s">
        <v>1548</v>
      </c>
      <c r="J7" s="612" t="s">
        <v>1549</v>
      </c>
      <c r="K7" s="612" t="s">
        <v>1550</v>
      </c>
      <c r="L7" s="612" t="s">
        <v>1551</v>
      </c>
      <c r="M7" s="612" t="s">
        <v>1552</v>
      </c>
      <c r="N7" s="612" t="s">
        <v>1553</v>
      </c>
      <c r="O7" s="612" t="s">
        <v>1565</v>
      </c>
      <c r="P7" s="612" t="s">
        <v>1566</v>
      </c>
      <c r="Q7" s="612" t="s">
        <v>1567</v>
      </c>
      <c r="R7" s="612" t="s">
        <v>1568</v>
      </c>
      <c r="S7" s="612" t="s">
        <v>1569</v>
      </c>
      <c r="T7" s="612" t="s">
        <v>1570</v>
      </c>
      <c r="U7" s="612" t="s">
        <v>1571</v>
      </c>
      <c r="V7" s="612" t="s">
        <v>1572</v>
      </c>
      <c r="W7" s="612" t="s">
        <v>1574</v>
      </c>
      <c r="X7" s="612" t="s">
        <v>1808</v>
      </c>
      <c r="Y7" s="612" t="s">
        <v>1805</v>
      </c>
      <c r="Z7" s="612" t="s">
        <v>1807</v>
      </c>
      <c r="AA7" s="612" t="s">
        <v>1809</v>
      </c>
      <c r="AB7" s="612" t="s">
        <v>1810</v>
      </c>
      <c r="AC7" s="612" t="s">
        <v>1811</v>
      </c>
      <c r="AD7" s="612" t="s">
        <v>1812</v>
      </c>
      <c r="AE7" s="612" t="s">
        <v>1813</v>
      </c>
      <c r="AF7" s="612" t="s">
        <v>1814</v>
      </c>
      <c r="AG7" s="612" t="s">
        <v>1815</v>
      </c>
      <c r="AH7" s="612" t="s">
        <v>1816</v>
      </c>
      <c r="AI7" s="612" t="s">
        <v>1817</v>
      </c>
      <c r="AJ7" s="612" t="s">
        <v>1818</v>
      </c>
      <c r="AK7" s="612" t="s">
        <v>1819</v>
      </c>
      <c r="AL7" s="612" t="s">
        <v>1820</v>
      </c>
      <c r="AM7" s="612" t="s">
        <v>1821</v>
      </c>
    </row>
    <row r="8" spans="1:39">
      <c r="B8" s="1822" t="s">
        <v>1183</v>
      </c>
      <c r="C8" s="1816"/>
      <c r="D8" s="1816"/>
      <c r="E8" s="1816"/>
      <c r="F8" s="1816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</row>
    <row r="9" spans="1:39">
      <c r="B9" s="336"/>
      <c r="C9" s="328"/>
      <c r="D9" s="328"/>
      <c r="E9" s="328"/>
      <c r="F9" s="328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</row>
    <row r="10" spans="1:39">
      <c r="B10" s="336"/>
      <c r="C10" s="328"/>
      <c r="D10" s="328"/>
      <c r="E10" s="328"/>
      <c r="F10" s="328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</row>
    <row r="11" spans="1:39">
      <c r="B11" s="336"/>
      <c r="C11" s="328"/>
      <c r="D11" s="328"/>
      <c r="E11" s="328"/>
      <c r="F11" s="328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</row>
    <row r="12" spans="1:39" ht="35.25" customHeight="1">
      <c r="B12" s="242"/>
      <c r="C12" s="243"/>
      <c r="D12" s="243"/>
      <c r="E12" s="244"/>
      <c r="F12" s="1828" t="s">
        <v>389</v>
      </c>
      <c r="G12" s="1829"/>
      <c r="H12" s="1829"/>
      <c r="I12" s="1829"/>
      <c r="J12" s="1829"/>
      <c r="K12" s="1829"/>
      <c r="L12" s="1829"/>
      <c r="M12" s="1829"/>
      <c r="N12" s="1829"/>
      <c r="O12" s="1829"/>
      <c r="P12" s="1829"/>
      <c r="Q12" s="1829"/>
      <c r="R12" s="1829"/>
      <c r="S12" s="1829"/>
      <c r="T12" s="1829"/>
      <c r="U12" s="1829"/>
      <c r="V12" s="337"/>
      <c r="W12" s="1830" t="s">
        <v>1184</v>
      </c>
      <c r="X12" s="1831"/>
      <c r="Y12" s="1831"/>
      <c r="Z12" s="1831"/>
      <c r="AA12" s="1831"/>
      <c r="AB12" s="1831"/>
      <c r="AC12" s="1831"/>
      <c r="AD12" s="1831"/>
      <c r="AE12" s="1831"/>
      <c r="AF12" s="1831"/>
      <c r="AG12" s="1831"/>
      <c r="AH12" s="1831"/>
      <c r="AI12" s="329"/>
      <c r="AJ12" s="1836" t="s">
        <v>1311</v>
      </c>
      <c r="AK12" s="1837"/>
      <c r="AL12" s="1837"/>
      <c r="AM12" s="1838"/>
    </row>
    <row r="13" spans="1:39" ht="30.75" customHeight="1">
      <c r="B13" s="252"/>
      <c r="C13" s="253"/>
      <c r="D13" s="253"/>
      <c r="E13" s="247"/>
      <c r="F13" s="1839"/>
      <c r="G13" s="1819" t="s">
        <v>1185</v>
      </c>
      <c r="H13" s="1842" t="s">
        <v>717</v>
      </c>
      <c r="I13" s="1843"/>
      <c r="J13" s="1843"/>
      <c r="K13" s="332"/>
      <c r="L13" s="332"/>
      <c r="M13" s="1842" t="s">
        <v>718</v>
      </c>
      <c r="N13" s="1843"/>
      <c r="O13" s="1843"/>
      <c r="P13" s="1843"/>
      <c r="Q13" s="1843"/>
      <c r="R13" s="1843"/>
      <c r="S13" s="1843"/>
      <c r="T13" s="1843"/>
      <c r="U13" s="1843"/>
      <c r="V13" s="261"/>
      <c r="W13" s="262"/>
      <c r="X13" s="1826" t="s">
        <v>1235</v>
      </c>
      <c r="Y13" s="1766" t="s">
        <v>1186</v>
      </c>
      <c r="Z13" s="263"/>
      <c r="AA13" s="1766" t="s">
        <v>720</v>
      </c>
      <c r="AB13" s="1767"/>
      <c r="AC13" s="1767"/>
      <c r="AD13" s="1767"/>
      <c r="AE13" s="1767"/>
      <c r="AF13" s="1767"/>
      <c r="AG13" s="1767"/>
      <c r="AH13" s="1767"/>
      <c r="AI13" s="264"/>
      <c r="AJ13" s="1836" t="s">
        <v>1187</v>
      </c>
      <c r="AK13" s="1837"/>
      <c r="AL13" s="1837"/>
      <c r="AM13" s="1838"/>
    </row>
    <row r="14" spans="1:39">
      <c r="B14" s="252"/>
      <c r="C14" s="253"/>
      <c r="D14" s="253"/>
      <c r="E14" s="247"/>
      <c r="F14" s="1840"/>
      <c r="G14" s="1841"/>
      <c r="H14" s="1846"/>
      <c r="I14" s="1826" t="s">
        <v>721</v>
      </c>
      <c r="J14" s="1826" t="s">
        <v>722</v>
      </c>
      <c r="K14" s="1832" t="s">
        <v>1230</v>
      </c>
      <c r="L14" s="265"/>
      <c r="M14" s="266"/>
      <c r="N14" s="1826" t="s">
        <v>1188</v>
      </c>
      <c r="O14" s="1826" t="s">
        <v>1238</v>
      </c>
      <c r="P14" s="1826" t="s">
        <v>1239</v>
      </c>
      <c r="Q14" s="1826" t="s">
        <v>1189</v>
      </c>
      <c r="R14" s="1826" t="s">
        <v>1232</v>
      </c>
      <c r="S14" s="1826" t="s">
        <v>1233</v>
      </c>
      <c r="T14" s="1826" t="s">
        <v>1140</v>
      </c>
      <c r="U14" s="1832" t="s">
        <v>725</v>
      </c>
      <c r="V14" s="1832" t="s">
        <v>1234</v>
      </c>
      <c r="W14" s="267"/>
      <c r="X14" s="1844"/>
      <c r="Y14" s="1845"/>
      <c r="Z14" s="1832" t="s">
        <v>1236</v>
      </c>
      <c r="AA14" s="1834"/>
      <c r="AB14" s="1826" t="s">
        <v>1188</v>
      </c>
      <c r="AC14" s="1826" t="s">
        <v>1238</v>
      </c>
      <c r="AD14" s="1826" t="s">
        <v>1239</v>
      </c>
      <c r="AE14" s="1819" t="s">
        <v>1148</v>
      </c>
      <c r="AF14" s="1819" t="s">
        <v>1150</v>
      </c>
      <c r="AG14" s="1819" t="s">
        <v>1151</v>
      </c>
      <c r="AH14" s="1819" t="s">
        <v>1140</v>
      </c>
      <c r="AI14" s="1832" t="s">
        <v>1234</v>
      </c>
      <c r="AJ14" s="1819" t="s">
        <v>1190</v>
      </c>
      <c r="AK14" s="1826" t="s">
        <v>726</v>
      </c>
      <c r="AL14" s="1819" t="s">
        <v>1237</v>
      </c>
      <c r="AM14" s="1826" t="s">
        <v>840</v>
      </c>
    </row>
    <row r="15" spans="1:39" ht="125.25" customHeight="1">
      <c r="B15" s="252"/>
      <c r="C15" s="253"/>
      <c r="D15" s="253"/>
      <c r="E15" s="247"/>
      <c r="F15" s="331"/>
      <c r="G15" s="1820"/>
      <c r="H15" s="1847"/>
      <c r="I15" s="1827"/>
      <c r="J15" s="1827"/>
      <c r="K15" s="1827"/>
      <c r="L15" s="333" t="s">
        <v>1231</v>
      </c>
      <c r="M15" s="268"/>
      <c r="N15" s="1827"/>
      <c r="O15" s="1827"/>
      <c r="P15" s="1827"/>
      <c r="Q15" s="1827"/>
      <c r="R15" s="1827"/>
      <c r="S15" s="1827"/>
      <c r="T15" s="1827"/>
      <c r="U15" s="1827"/>
      <c r="V15" s="1833"/>
      <c r="W15" s="269"/>
      <c r="X15" s="1827"/>
      <c r="Y15" s="1702"/>
      <c r="Z15" s="1827"/>
      <c r="AA15" s="1835"/>
      <c r="AB15" s="1827"/>
      <c r="AC15" s="1827"/>
      <c r="AD15" s="1827"/>
      <c r="AE15" s="1820"/>
      <c r="AF15" s="1820"/>
      <c r="AG15" s="1820"/>
      <c r="AH15" s="1820"/>
      <c r="AI15" s="1827"/>
      <c r="AJ15" s="1820"/>
      <c r="AK15" s="1827"/>
      <c r="AL15" s="1820"/>
      <c r="AM15" s="1827"/>
    </row>
    <row r="16" spans="1:39">
      <c r="B16" s="252"/>
      <c r="C16" s="253"/>
      <c r="D16" s="253"/>
      <c r="E16" s="247"/>
      <c r="F16" s="378" t="s">
        <v>1111</v>
      </c>
      <c r="G16" s="378" t="s">
        <v>1112</v>
      </c>
      <c r="H16" s="378" t="s">
        <v>1113</v>
      </c>
      <c r="I16" s="378" t="s">
        <v>1114</v>
      </c>
      <c r="J16" s="378" t="s">
        <v>1115</v>
      </c>
      <c r="K16" s="378" t="s">
        <v>1120</v>
      </c>
      <c r="L16" s="378" t="s">
        <v>1122</v>
      </c>
      <c r="M16" s="378" t="s">
        <v>1124</v>
      </c>
      <c r="N16" s="378" t="s">
        <v>1164</v>
      </c>
      <c r="O16" s="378" t="s">
        <v>1166</v>
      </c>
      <c r="P16" s="378" t="s">
        <v>1168</v>
      </c>
      <c r="Q16" s="378" t="s">
        <v>1169</v>
      </c>
      <c r="R16" s="378" t="s">
        <v>1171</v>
      </c>
      <c r="S16" s="378" t="s">
        <v>1173</v>
      </c>
      <c r="T16" s="378" t="s">
        <v>1175</v>
      </c>
      <c r="U16" s="378" t="s">
        <v>1191</v>
      </c>
      <c r="V16" s="378" t="s">
        <v>1192</v>
      </c>
      <c r="W16" s="378" t="s">
        <v>1193</v>
      </c>
      <c r="X16" s="378" t="s">
        <v>1194</v>
      </c>
      <c r="Y16" s="378" t="s">
        <v>1195</v>
      </c>
      <c r="Z16" s="378" t="s">
        <v>1196</v>
      </c>
      <c r="AA16" s="378" t="s">
        <v>1197</v>
      </c>
      <c r="AB16" s="378" t="s">
        <v>1198</v>
      </c>
      <c r="AC16" s="378" t="s">
        <v>1199</v>
      </c>
      <c r="AD16" s="378" t="s">
        <v>1200</v>
      </c>
      <c r="AE16" s="378" t="s">
        <v>1201</v>
      </c>
      <c r="AF16" s="378" t="s">
        <v>1202</v>
      </c>
      <c r="AG16" s="378" t="s">
        <v>1203</v>
      </c>
      <c r="AH16" s="378" t="s">
        <v>1204</v>
      </c>
      <c r="AI16" s="378" t="s">
        <v>1205</v>
      </c>
      <c r="AJ16" s="378" t="s">
        <v>1206</v>
      </c>
      <c r="AK16" s="378" t="s">
        <v>1207</v>
      </c>
      <c r="AL16" s="378" t="s">
        <v>1208</v>
      </c>
      <c r="AM16" s="378" t="s">
        <v>1209</v>
      </c>
    </row>
    <row r="17" spans="1:39" ht="97.5" customHeight="1">
      <c r="B17" s="252"/>
      <c r="C17" s="253"/>
      <c r="D17" s="253"/>
      <c r="E17" s="250" t="s">
        <v>502</v>
      </c>
      <c r="F17" s="339" t="s">
        <v>727</v>
      </c>
      <c r="G17" s="339" t="s">
        <v>1210</v>
      </c>
      <c r="H17" s="339" t="s">
        <v>1211</v>
      </c>
      <c r="I17" s="339" t="s">
        <v>1212</v>
      </c>
      <c r="J17" s="339" t="s">
        <v>1212</v>
      </c>
      <c r="K17" s="339" t="s">
        <v>1213</v>
      </c>
      <c r="L17" s="339" t="s">
        <v>1214</v>
      </c>
      <c r="M17" s="339" t="s">
        <v>1211</v>
      </c>
      <c r="N17" s="339" t="s">
        <v>1142</v>
      </c>
      <c r="O17" s="339" t="s">
        <v>1142</v>
      </c>
      <c r="P17" s="339" t="s">
        <v>1142</v>
      </c>
      <c r="Q17" s="339" t="s">
        <v>1142</v>
      </c>
      <c r="R17" s="339" t="s">
        <v>1142</v>
      </c>
      <c r="S17" s="339" t="s">
        <v>1142</v>
      </c>
      <c r="T17" s="339" t="s">
        <v>1142</v>
      </c>
      <c r="U17" s="339" t="s">
        <v>1093</v>
      </c>
      <c r="V17" s="339" t="s">
        <v>1215</v>
      </c>
      <c r="W17" s="339" t="s">
        <v>1216</v>
      </c>
      <c r="X17" s="339" t="s">
        <v>1217</v>
      </c>
      <c r="Y17" s="339" t="s">
        <v>1216</v>
      </c>
      <c r="Z17" s="339" t="s">
        <v>1218</v>
      </c>
      <c r="AA17" s="339" t="s">
        <v>1216</v>
      </c>
      <c r="AB17" s="339" t="s">
        <v>1219</v>
      </c>
      <c r="AC17" s="339" t="s">
        <v>1219</v>
      </c>
      <c r="AD17" s="339" t="s">
        <v>1219</v>
      </c>
      <c r="AE17" s="339" t="s">
        <v>1219</v>
      </c>
      <c r="AF17" s="339" t="s">
        <v>1219</v>
      </c>
      <c r="AG17" s="339" t="s">
        <v>1219</v>
      </c>
      <c r="AH17" s="339" t="s">
        <v>1219</v>
      </c>
      <c r="AI17" s="339" t="s">
        <v>1218</v>
      </c>
      <c r="AJ17" s="339" t="s">
        <v>1220</v>
      </c>
      <c r="AK17" s="339" t="s">
        <v>1220</v>
      </c>
      <c r="AL17" s="339" t="s">
        <v>1220</v>
      </c>
      <c r="AM17" s="339" t="s">
        <v>1220</v>
      </c>
    </row>
    <row r="18" spans="1:39" ht="55.5" customHeight="1">
      <c r="A18" s="607" t="s">
        <v>1587</v>
      </c>
      <c r="B18" s="378" t="s">
        <v>1111</v>
      </c>
      <c r="C18" s="1823" t="s">
        <v>1182</v>
      </c>
      <c r="D18" s="379" t="s">
        <v>1221</v>
      </c>
      <c r="E18" s="380" t="s">
        <v>1222</v>
      </c>
      <c r="F18" s="1606">
        <f>H18+M18</f>
        <v>236101</v>
      </c>
      <c r="G18" s="1606">
        <f>K18+V18</f>
        <v>5265</v>
      </c>
      <c r="H18" s="1606">
        <f>I18+J18</f>
        <v>230003</v>
      </c>
      <c r="I18" s="1606">
        <v>229824</v>
      </c>
      <c r="J18" s="1606">
        <v>179</v>
      </c>
      <c r="K18" s="1606">
        <v>1569</v>
      </c>
      <c r="L18" s="1606">
        <v>0</v>
      </c>
      <c r="M18" s="1606">
        <f>N18+O18+P18+Q18+R18+S18+T18</f>
        <v>6098</v>
      </c>
      <c r="N18" s="1606">
        <v>2888</v>
      </c>
      <c r="O18" s="1606">
        <v>92</v>
      </c>
      <c r="P18" s="1606">
        <v>78</v>
      </c>
      <c r="Q18" s="1606">
        <v>65</v>
      </c>
      <c r="R18" s="1606">
        <v>393</v>
      </c>
      <c r="S18" s="1606">
        <v>1753</v>
      </c>
      <c r="T18" s="1606">
        <v>829</v>
      </c>
      <c r="U18" s="1606">
        <f>M18</f>
        <v>6098</v>
      </c>
      <c r="V18" s="1606">
        <v>3696</v>
      </c>
      <c r="W18" s="1606">
        <f>Y18+AA18</f>
        <v>-15117</v>
      </c>
      <c r="X18" s="1606">
        <f>Z18+AI18</f>
        <v>-3980</v>
      </c>
      <c r="Y18" s="1606">
        <v>-9019</v>
      </c>
      <c r="Z18" s="1606">
        <v>-284</v>
      </c>
      <c r="AA18" s="1606">
        <f>AB18+AC18+AD18+AE18+AF18+AG18+AH18</f>
        <v>-6098</v>
      </c>
      <c r="AB18" s="1606">
        <v>-2888</v>
      </c>
      <c r="AC18" s="1606">
        <v>-92</v>
      </c>
      <c r="AD18" s="1606">
        <v>-78</v>
      </c>
      <c r="AE18" s="1606">
        <v>-65</v>
      </c>
      <c r="AF18" s="1606">
        <v>-393</v>
      </c>
      <c r="AG18" s="1606">
        <v>-1753</v>
      </c>
      <c r="AH18" s="1606">
        <v>-829</v>
      </c>
      <c r="AI18" s="1606">
        <v>-3696</v>
      </c>
      <c r="AJ18" s="1606">
        <v>213744</v>
      </c>
      <c r="AK18" s="1606">
        <v>0</v>
      </c>
      <c r="AL18" s="1606">
        <v>929</v>
      </c>
      <c r="AM18" s="1606">
        <v>0</v>
      </c>
    </row>
    <row r="19" spans="1:39" ht="46.5" customHeight="1">
      <c r="A19" s="607" t="s">
        <v>1588</v>
      </c>
      <c r="B19" s="378" t="s">
        <v>1112</v>
      </c>
      <c r="C19" s="1824"/>
      <c r="D19" s="381" t="s">
        <v>1223</v>
      </c>
      <c r="E19" s="382" t="s">
        <v>1224</v>
      </c>
      <c r="F19" s="1607">
        <f t="shared" ref="F19:F27" si="0">H19+M19</f>
        <v>53337</v>
      </c>
      <c r="G19" s="1607">
        <f t="shared" ref="G19" si="1">K19+V19</f>
        <v>44022</v>
      </c>
      <c r="H19" s="1607">
        <f t="shared" ref="H19:H27" si="2">I19+J19</f>
        <v>53337</v>
      </c>
      <c r="I19" s="1607">
        <v>53337</v>
      </c>
      <c r="J19" s="1607">
        <v>0</v>
      </c>
      <c r="K19" s="1607">
        <v>44022</v>
      </c>
      <c r="L19" s="1607">
        <v>0</v>
      </c>
      <c r="M19" s="1607">
        <f t="shared" ref="M19:M27" si="3">N19+O19+P19+Q19+R19+S19+T19</f>
        <v>0</v>
      </c>
      <c r="N19" s="1607">
        <v>0</v>
      </c>
      <c r="O19" s="1607">
        <v>0</v>
      </c>
      <c r="P19" s="1607">
        <v>0</v>
      </c>
      <c r="Q19" s="1607">
        <v>0</v>
      </c>
      <c r="R19" s="1607">
        <v>0</v>
      </c>
      <c r="S19" s="1607">
        <v>0</v>
      </c>
      <c r="T19" s="1607">
        <v>0</v>
      </c>
      <c r="U19" s="1607">
        <f t="shared" ref="U19:U27" si="4">M19</f>
        <v>0</v>
      </c>
      <c r="V19" s="1607">
        <v>0</v>
      </c>
      <c r="W19" s="1607">
        <f t="shared" ref="W19:W27" si="5">Y19+AA19</f>
        <v>-12999</v>
      </c>
      <c r="X19" s="1607">
        <f t="shared" ref="X19" si="6">Z19+AI19</f>
        <v>-12875</v>
      </c>
      <c r="Y19" s="1607">
        <v>-12999</v>
      </c>
      <c r="Z19" s="1607">
        <v>-12875</v>
      </c>
      <c r="AA19" s="1607">
        <f t="shared" ref="AA19:AA23" si="7">AB19+AC19+AD19+AE19+AF19+AG19+AH19</f>
        <v>0</v>
      </c>
      <c r="AB19" s="1607">
        <v>0</v>
      </c>
      <c r="AC19" s="1607">
        <v>0</v>
      </c>
      <c r="AD19" s="1607">
        <v>0</v>
      </c>
      <c r="AE19" s="1607">
        <v>0</v>
      </c>
      <c r="AF19" s="1607">
        <v>0</v>
      </c>
      <c r="AG19" s="1607">
        <v>0</v>
      </c>
      <c r="AH19" s="1607">
        <v>0</v>
      </c>
      <c r="AI19" s="1607">
        <v>0</v>
      </c>
      <c r="AJ19" s="1607">
        <v>40337</v>
      </c>
      <c r="AK19" s="1607">
        <v>0</v>
      </c>
      <c r="AL19" s="1607">
        <v>0</v>
      </c>
      <c r="AM19" s="1607">
        <v>0</v>
      </c>
    </row>
    <row r="20" spans="1:39" ht="36.75" customHeight="1">
      <c r="A20" s="607" t="s">
        <v>1589</v>
      </c>
      <c r="B20" s="383" t="s">
        <v>1113</v>
      </c>
      <c r="C20" s="1824"/>
      <c r="D20" s="384" t="s">
        <v>1225</v>
      </c>
      <c r="E20" s="385" t="s">
        <v>1226</v>
      </c>
      <c r="F20" s="1608">
        <f t="shared" si="0"/>
        <v>264967</v>
      </c>
      <c r="G20" s="1608">
        <f>K20+V20</f>
        <v>49287</v>
      </c>
      <c r="H20" s="1608">
        <f>I20+J20</f>
        <v>259394</v>
      </c>
      <c r="I20" s="1608">
        <v>259215</v>
      </c>
      <c r="J20" s="1608">
        <v>179</v>
      </c>
      <c r="K20" s="1608">
        <v>45591</v>
      </c>
      <c r="L20" s="1608">
        <v>0</v>
      </c>
      <c r="M20" s="1608">
        <f>N20+O20+P20+Q20+R20+S20+T20</f>
        <v>5573</v>
      </c>
      <c r="N20" s="1608">
        <v>2443</v>
      </c>
      <c r="O20" s="1608">
        <v>12</v>
      </c>
      <c r="P20" s="1608">
        <v>78</v>
      </c>
      <c r="Q20" s="1608">
        <v>65</v>
      </c>
      <c r="R20" s="1608">
        <v>393</v>
      </c>
      <c r="S20" s="1608">
        <v>1753</v>
      </c>
      <c r="T20" s="1608">
        <v>829</v>
      </c>
      <c r="U20" s="1608">
        <f>M20</f>
        <v>5573</v>
      </c>
      <c r="V20" s="1608">
        <v>3696</v>
      </c>
      <c r="W20" s="1608">
        <f t="shared" si="5"/>
        <v>-26675</v>
      </c>
      <c r="X20" s="1608">
        <f>Z20+AI20</f>
        <v>-16856</v>
      </c>
      <c r="Y20" s="1608">
        <v>-21102</v>
      </c>
      <c r="Z20" s="1608">
        <v>-13160</v>
      </c>
      <c r="AA20" s="1608">
        <f>AB20+AC20+AD20+AE20+AF20+AG20+AH20</f>
        <v>-5573</v>
      </c>
      <c r="AB20" s="1608">
        <v>-2443</v>
      </c>
      <c r="AC20" s="1608">
        <v>-12</v>
      </c>
      <c r="AD20" s="1608">
        <v>-78</v>
      </c>
      <c r="AE20" s="1608">
        <v>-65</v>
      </c>
      <c r="AF20" s="1608">
        <v>-393</v>
      </c>
      <c r="AG20" s="1608">
        <v>-1753</v>
      </c>
      <c r="AH20" s="1608">
        <v>-829</v>
      </c>
      <c r="AI20" s="1608">
        <v>-3696</v>
      </c>
      <c r="AJ20" s="1608">
        <v>235527</v>
      </c>
      <c r="AK20" s="1608">
        <v>0</v>
      </c>
      <c r="AL20" s="1608">
        <v>929</v>
      </c>
      <c r="AM20" s="1608">
        <v>0</v>
      </c>
    </row>
    <row r="21" spans="1:39" ht="61.5" customHeight="1">
      <c r="A21" s="607" t="s">
        <v>1590</v>
      </c>
      <c r="B21" s="378" t="s">
        <v>1114</v>
      </c>
      <c r="C21" s="1824"/>
      <c r="D21" s="386" t="s">
        <v>1269</v>
      </c>
      <c r="E21" s="306" t="s">
        <v>1227</v>
      </c>
      <c r="F21" s="1609">
        <f t="shared" si="0"/>
        <v>26452</v>
      </c>
      <c r="G21" s="1609">
        <f t="shared" ref="G21:G27" si="8">K21+V21</f>
        <v>255</v>
      </c>
      <c r="H21" s="1609">
        <f t="shared" si="2"/>
        <v>26197</v>
      </c>
      <c r="I21" s="1609">
        <v>26045</v>
      </c>
      <c r="J21" s="1609">
        <v>152</v>
      </c>
      <c r="K21" s="1609">
        <v>0</v>
      </c>
      <c r="L21" s="1609">
        <f t="shared" ref="L21:L23" si="9">K21</f>
        <v>0</v>
      </c>
      <c r="M21" s="1609">
        <f t="shared" si="3"/>
        <v>255</v>
      </c>
      <c r="N21" s="1609">
        <v>255</v>
      </c>
      <c r="O21" s="1609">
        <v>0</v>
      </c>
      <c r="P21" s="1609">
        <v>0</v>
      </c>
      <c r="Q21" s="1609">
        <v>0</v>
      </c>
      <c r="R21" s="1609">
        <v>0</v>
      </c>
      <c r="S21" s="1609">
        <v>0</v>
      </c>
      <c r="T21" s="1609">
        <v>0</v>
      </c>
      <c r="U21" s="1609">
        <f t="shared" si="4"/>
        <v>255</v>
      </c>
      <c r="V21" s="1609">
        <v>255</v>
      </c>
      <c r="W21" s="1609">
        <f t="shared" si="5"/>
        <v>-1019</v>
      </c>
      <c r="X21" s="1609">
        <f t="shared" ref="X21:X27" si="10">Z21+AI21</f>
        <v>-255</v>
      </c>
      <c r="Y21" s="1609">
        <v>-764</v>
      </c>
      <c r="Z21" s="1609">
        <v>0</v>
      </c>
      <c r="AA21" s="1609">
        <f>AB21+AC21+AD21+AE21+AF21+AG21+AH21</f>
        <v>-255</v>
      </c>
      <c r="AB21" s="1609">
        <v>-255</v>
      </c>
      <c r="AC21" s="1609">
        <v>0</v>
      </c>
      <c r="AD21" s="1609">
        <v>0</v>
      </c>
      <c r="AE21" s="1609">
        <v>0</v>
      </c>
      <c r="AF21" s="1609">
        <v>0</v>
      </c>
      <c r="AG21" s="1609">
        <v>0</v>
      </c>
      <c r="AH21" s="1609">
        <v>0</v>
      </c>
      <c r="AI21" s="1609">
        <v>-255</v>
      </c>
      <c r="AJ21" s="1609">
        <v>25433</v>
      </c>
      <c r="AK21" s="1609">
        <v>0</v>
      </c>
      <c r="AL21" s="1609">
        <v>0</v>
      </c>
      <c r="AM21" s="1609">
        <v>0</v>
      </c>
    </row>
    <row r="22" spans="1:39" ht="45.75" customHeight="1">
      <c r="A22" s="607" t="s">
        <v>1591</v>
      </c>
      <c r="B22" s="383" t="s">
        <v>1115</v>
      </c>
      <c r="C22" s="1824"/>
      <c r="D22" s="386" t="s">
        <v>1266</v>
      </c>
      <c r="E22" s="306" t="s">
        <v>1227</v>
      </c>
      <c r="F22" s="1609">
        <f t="shared" si="0"/>
        <v>20845</v>
      </c>
      <c r="G22" s="1609">
        <f>K22+V22</f>
        <v>275</v>
      </c>
      <c r="H22" s="1609">
        <f t="shared" si="2"/>
        <v>20570</v>
      </c>
      <c r="I22" s="1609">
        <v>20570</v>
      </c>
      <c r="J22" s="1609">
        <v>0</v>
      </c>
      <c r="K22" s="1609">
        <v>0</v>
      </c>
      <c r="L22" s="1609">
        <f t="shared" si="9"/>
        <v>0</v>
      </c>
      <c r="M22" s="1609">
        <f t="shared" si="3"/>
        <v>275</v>
      </c>
      <c r="N22" s="1609">
        <v>230</v>
      </c>
      <c r="O22" s="1609">
        <v>0</v>
      </c>
      <c r="P22" s="1609">
        <v>0</v>
      </c>
      <c r="Q22" s="1609">
        <v>0</v>
      </c>
      <c r="R22" s="1609">
        <v>45</v>
      </c>
      <c r="S22" s="1609">
        <v>0</v>
      </c>
      <c r="T22" s="1609">
        <v>0</v>
      </c>
      <c r="U22" s="1609">
        <f t="shared" si="4"/>
        <v>275</v>
      </c>
      <c r="V22" s="1609">
        <v>275</v>
      </c>
      <c r="W22" s="1609">
        <f t="shared" si="5"/>
        <v>-903</v>
      </c>
      <c r="X22" s="1609">
        <f t="shared" si="10"/>
        <v>-275</v>
      </c>
      <c r="Y22" s="1609">
        <v>-628</v>
      </c>
      <c r="Z22" s="1609">
        <v>0</v>
      </c>
      <c r="AA22" s="1609">
        <f t="shared" si="7"/>
        <v>-275</v>
      </c>
      <c r="AB22" s="1609">
        <v>-230</v>
      </c>
      <c r="AC22" s="1609">
        <v>0</v>
      </c>
      <c r="AD22" s="1609">
        <v>0</v>
      </c>
      <c r="AE22" s="1609">
        <v>0</v>
      </c>
      <c r="AF22" s="1609">
        <v>-45</v>
      </c>
      <c r="AG22" s="1609">
        <v>0</v>
      </c>
      <c r="AH22" s="1609">
        <v>0</v>
      </c>
      <c r="AI22" s="1609">
        <v>-275</v>
      </c>
      <c r="AJ22" s="1609">
        <v>19942</v>
      </c>
      <c r="AK22" s="1609">
        <v>0</v>
      </c>
      <c r="AL22" s="1609">
        <v>0</v>
      </c>
      <c r="AM22" s="1609">
        <v>0</v>
      </c>
    </row>
    <row r="23" spans="1:39" ht="46.5" customHeight="1">
      <c r="A23" s="607" t="s">
        <v>1592</v>
      </c>
      <c r="B23" s="378" t="s">
        <v>1120</v>
      </c>
      <c r="C23" s="1825"/>
      <c r="D23" s="386" t="s">
        <v>1317</v>
      </c>
      <c r="E23" s="387" t="s">
        <v>1227</v>
      </c>
      <c r="F23" s="1607">
        <f t="shared" si="0"/>
        <v>56338</v>
      </c>
      <c r="G23" s="1607">
        <f t="shared" si="8"/>
        <v>2003</v>
      </c>
      <c r="H23" s="1607">
        <f t="shared" si="2"/>
        <v>53499</v>
      </c>
      <c r="I23" s="1607">
        <v>53499</v>
      </c>
      <c r="J23" s="1607">
        <v>0</v>
      </c>
      <c r="K23" s="1607">
        <v>0</v>
      </c>
      <c r="L23" s="1607">
        <f t="shared" si="9"/>
        <v>0</v>
      </c>
      <c r="M23" s="1607">
        <f>N23+O23+P23+Q23+R23+S23+T23</f>
        <v>2839</v>
      </c>
      <c r="N23" s="1607">
        <v>1188</v>
      </c>
      <c r="O23" s="1607">
        <v>0</v>
      </c>
      <c r="P23" s="1607">
        <v>0</v>
      </c>
      <c r="Q23" s="1607">
        <v>0</v>
      </c>
      <c r="R23" s="1607">
        <v>0</v>
      </c>
      <c r="S23" s="1607">
        <v>1061</v>
      </c>
      <c r="T23" s="1607">
        <v>590</v>
      </c>
      <c r="U23" s="1607">
        <f t="shared" si="4"/>
        <v>2839</v>
      </c>
      <c r="V23" s="1607">
        <v>2003</v>
      </c>
      <c r="W23" s="1607">
        <f t="shared" si="5"/>
        <v>-4608</v>
      </c>
      <c r="X23" s="1607">
        <f t="shared" si="10"/>
        <v>-2003</v>
      </c>
      <c r="Y23" s="1607">
        <v>-1769</v>
      </c>
      <c r="Z23" s="1607">
        <v>0</v>
      </c>
      <c r="AA23" s="1607">
        <f t="shared" si="7"/>
        <v>-2839</v>
      </c>
      <c r="AB23" s="1607">
        <v>-1188</v>
      </c>
      <c r="AC23" s="1607">
        <v>0</v>
      </c>
      <c r="AD23" s="1607">
        <v>0</v>
      </c>
      <c r="AE23" s="1607">
        <v>0</v>
      </c>
      <c r="AF23" s="1607">
        <v>0</v>
      </c>
      <c r="AG23" s="1607">
        <v>-1061</v>
      </c>
      <c r="AH23" s="1607">
        <v>-590</v>
      </c>
      <c r="AI23" s="1607">
        <v>-2003</v>
      </c>
      <c r="AJ23" s="1607">
        <v>48786</v>
      </c>
      <c r="AK23" s="1607">
        <v>0</v>
      </c>
      <c r="AL23" s="1607">
        <v>929</v>
      </c>
      <c r="AM23" s="1607">
        <v>0</v>
      </c>
    </row>
    <row r="24" spans="1:39" ht="31.5" customHeight="1">
      <c r="A24" s="607" t="s">
        <v>1593</v>
      </c>
      <c r="B24" s="383" t="s">
        <v>1122</v>
      </c>
      <c r="C24" s="1823" t="s">
        <v>1167</v>
      </c>
      <c r="D24" s="388" t="s">
        <v>1228</v>
      </c>
      <c r="E24" s="380" t="s">
        <v>1229</v>
      </c>
      <c r="F24" s="1610">
        <f t="shared" si="0"/>
        <v>705073</v>
      </c>
      <c r="G24" s="1610">
        <f t="shared" si="8"/>
        <v>12753</v>
      </c>
      <c r="H24" s="1610">
        <f t="shared" si="2"/>
        <v>681333</v>
      </c>
      <c r="I24" s="1610">
        <v>679766</v>
      </c>
      <c r="J24" s="1610">
        <v>1567</v>
      </c>
      <c r="K24" s="1610">
        <v>688</v>
      </c>
      <c r="L24" s="1610">
        <v>28</v>
      </c>
      <c r="M24" s="1610">
        <f t="shared" si="3"/>
        <v>23740</v>
      </c>
      <c r="N24" s="1610">
        <v>20345</v>
      </c>
      <c r="O24" s="1610">
        <v>434</v>
      </c>
      <c r="P24" s="1610">
        <v>465</v>
      </c>
      <c r="Q24" s="1610">
        <v>875</v>
      </c>
      <c r="R24" s="1610">
        <v>1443</v>
      </c>
      <c r="S24" s="1610">
        <v>178</v>
      </c>
      <c r="T24" s="1610">
        <v>0</v>
      </c>
      <c r="U24" s="1610">
        <f t="shared" si="4"/>
        <v>23740</v>
      </c>
      <c r="V24" s="1610">
        <v>12065</v>
      </c>
      <c r="W24" s="1610">
        <f t="shared" si="5"/>
        <v>-27778</v>
      </c>
      <c r="X24" s="1610">
        <f t="shared" si="10"/>
        <v>-11551</v>
      </c>
      <c r="Y24" s="1610">
        <v>-8338</v>
      </c>
      <c r="Z24" s="1610">
        <v>-54</v>
      </c>
      <c r="AA24" s="1610">
        <f>AB24+AC24+AD24+AE24+AF24+AG24+AH24</f>
        <v>-19440</v>
      </c>
      <c r="AB24" s="1610">
        <v>-16045</v>
      </c>
      <c r="AC24" s="1610">
        <v>-434</v>
      </c>
      <c r="AD24" s="1610">
        <v>-465</v>
      </c>
      <c r="AE24" s="1610">
        <v>-875</v>
      </c>
      <c r="AF24" s="1610">
        <v>-1443</v>
      </c>
      <c r="AG24" s="1610">
        <v>-178</v>
      </c>
      <c r="AH24" s="1610">
        <v>0</v>
      </c>
      <c r="AI24" s="1610">
        <v>-11497</v>
      </c>
      <c r="AJ24" s="1610">
        <v>670193</v>
      </c>
      <c r="AK24" s="1610">
        <v>4300</v>
      </c>
      <c r="AL24" s="1610">
        <v>0</v>
      </c>
      <c r="AM24" s="1610">
        <v>0</v>
      </c>
    </row>
    <row r="25" spans="1:39" ht="53.25" customHeight="1">
      <c r="A25" s="607" t="s">
        <v>1594</v>
      </c>
      <c r="B25" s="378" t="s">
        <v>1124</v>
      </c>
      <c r="C25" s="1824"/>
      <c r="D25" s="386" t="s">
        <v>1267</v>
      </c>
      <c r="E25" s="306" t="s">
        <v>1227</v>
      </c>
      <c r="F25" s="1609">
        <f t="shared" si="0"/>
        <v>336319</v>
      </c>
      <c r="G25" s="1609">
        <f t="shared" si="8"/>
        <v>2112</v>
      </c>
      <c r="H25" s="1609">
        <f t="shared" si="2"/>
        <v>330985</v>
      </c>
      <c r="I25" s="1609">
        <v>330110</v>
      </c>
      <c r="J25" s="1609">
        <v>875</v>
      </c>
      <c r="K25" s="1609">
        <v>54</v>
      </c>
      <c r="L25" s="1609">
        <v>0</v>
      </c>
      <c r="M25" s="1609">
        <f t="shared" si="3"/>
        <v>5334</v>
      </c>
      <c r="N25" s="1609">
        <v>4779</v>
      </c>
      <c r="O25" s="1609">
        <v>163</v>
      </c>
      <c r="P25" s="1609">
        <v>0</v>
      </c>
      <c r="Q25" s="1609">
        <v>180</v>
      </c>
      <c r="R25" s="1609">
        <v>152</v>
      </c>
      <c r="S25" s="1609">
        <v>60</v>
      </c>
      <c r="T25" s="1609">
        <v>0</v>
      </c>
      <c r="U25" s="1609">
        <f t="shared" si="4"/>
        <v>5334</v>
      </c>
      <c r="V25" s="1609">
        <v>2058</v>
      </c>
      <c r="W25" s="1609">
        <f t="shared" si="5"/>
        <v>-8505</v>
      </c>
      <c r="X25" s="1609">
        <f>Z25+AI25</f>
        <v>-2063</v>
      </c>
      <c r="Y25" s="1609">
        <v>-4127</v>
      </c>
      <c r="Z25" s="1609">
        <v>-5</v>
      </c>
      <c r="AA25" s="1609">
        <f>AB25+AC25+AD25+AE25+AF25+AG25+AH25</f>
        <v>-4378</v>
      </c>
      <c r="AB25" s="1609">
        <v>-3823</v>
      </c>
      <c r="AC25" s="1609">
        <v>-163</v>
      </c>
      <c r="AD25" s="1609">
        <v>0</v>
      </c>
      <c r="AE25" s="1609">
        <v>-180</v>
      </c>
      <c r="AF25" s="1609">
        <v>-152</v>
      </c>
      <c r="AG25" s="1609">
        <v>-60</v>
      </c>
      <c r="AH25" s="1609">
        <v>0</v>
      </c>
      <c r="AI25" s="1609">
        <v>-2058</v>
      </c>
      <c r="AJ25" s="1609">
        <v>326179</v>
      </c>
      <c r="AK25" s="1609">
        <v>956</v>
      </c>
      <c r="AL25" s="1609">
        <v>0</v>
      </c>
      <c r="AM25" s="1609">
        <v>0</v>
      </c>
    </row>
    <row r="26" spans="1:39" ht="46.5" customHeight="1">
      <c r="A26" s="607" t="s">
        <v>1595</v>
      </c>
      <c r="B26" s="383" t="s">
        <v>1164</v>
      </c>
      <c r="C26" s="1824"/>
      <c r="D26" s="386" t="s">
        <v>1266</v>
      </c>
      <c r="E26" s="306" t="s">
        <v>1227</v>
      </c>
      <c r="F26" s="1609">
        <f t="shared" si="0"/>
        <v>63972</v>
      </c>
      <c r="G26" s="1609">
        <f t="shared" si="8"/>
        <v>1162</v>
      </c>
      <c r="H26" s="1609">
        <f t="shared" si="2"/>
        <v>62758</v>
      </c>
      <c r="I26" s="1609">
        <v>62697</v>
      </c>
      <c r="J26" s="1609">
        <v>61</v>
      </c>
      <c r="K26" s="1609">
        <v>95</v>
      </c>
      <c r="L26" s="1609">
        <v>0</v>
      </c>
      <c r="M26" s="1609">
        <f t="shared" si="3"/>
        <v>1214</v>
      </c>
      <c r="N26" s="1609">
        <v>817</v>
      </c>
      <c r="O26" s="1609">
        <v>0</v>
      </c>
      <c r="P26" s="1609">
        <v>0</v>
      </c>
      <c r="Q26" s="1609">
        <v>59</v>
      </c>
      <c r="R26" s="1609">
        <v>292</v>
      </c>
      <c r="S26" s="1609">
        <v>46</v>
      </c>
      <c r="T26" s="1609">
        <v>0</v>
      </c>
      <c r="U26" s="1609">
        <f t="shared" si="4"/>
        <v>1214</v>
      </c>
      <c r="V26" s="1609">
        <v>1067</v>
      </c>
      <c r="W26" s="1609">
        <f t="shared" si="5"/>
        <v>-2238</v>
      </c>
      <c r="X26" s="1609">
        <f t="shared" si="10"/>
        <v>-1077</v>
      </c>
      <c r="Y26" s="1609">
        <v>-1024</v>
      </c>
      <c r="Z26" s="1609">
        <v>-10</v>
      </c>
      <c r="AA26" s="1609">
        <f>AB26+AC26+AD26+AE26+AF26+AG26+AH26</f>
        <v>-1214</v>
      </c>
      <c r="AB26" s="1609">
        <v>-817</v>
      </c>
      <c r="AC26" s="1609">
        <v>0</v>
      </c>
      <c r="AD26" s="1609">
        <v>0</v>
      </c>
      <c r="AE26" s="1609">
        <v>-59</v>
      </c>
      <c r="AF26" s="1609">
        <v>-292</v>
      </c>
      <c r="AG26" s="1609">
        <v>-46</v>
      </c>
      <c r="AH26" s="1609">
        <v>0</v>
      </c>
      <c r="AI26" s="1609">
        <v>-1067</v>
      </c>
      <c r="AJ26" s="1609">
        <v>61734</v>
      </c>
      <c r="AK26" s="1609">
        <v>0</v>
      </c>
      <c r="AL26" s="1609">
        <v>0</v>
      </c>
      <c r="AM26" s="1609">
        <v>0</v>
      </c>
    </row>
    <row r="27" spans="1:39" ht="48.75" customHeight="1">
      <c r="A27" s="607" t="s">
        <v>1596</v>
      </c>
      <c r="B27" s="378" t="s">
        <v>1166</v>
      </c>
      <c r="C27" s="1825"/>
      <c r="D27" s="389" t="s">
        <v>1268</v>
      </c>
      <c r="E27" s="382" t="s">
        <v>1227</v>
      </c>
      <c r="F27" s="1607">
        <f t="shared" si="0"/>
        <v>6554</v>
      </c>
      <c r="G27" s="1607">
        <f t="shared" si="8"/>
        <v>1174</v>
      </c>
      <c r="H27" s="1607">
        <f t="shared" si="2"/>
        <v>5284</v>
      </c>
      <c r="I27" s="1607">
        <v>5284</v>
      </c>
      <c r="J27" s="1607">
        <v>0</v>
      </c>
      <c r="K27" s="1607">
        <v>41</v>
      </c>
      <c r="L27" s="1607">
        <v>0</v>
      </c>
      <c r="M27" s="1607">
        <f t="shared" si="3"/>
        <v>1270</v>
      </c>
      <c r="N27" s="1607">
        <v>915</v>
      </c>
      <c r="O27" s="1607">
        <v>0</v>
      </c>
      <c r="P27" s="1607">
        <v>0</v>
      </c>
      <c r="Q27" s="1607">
        <v>355</v>
      </c>
      <c r="R27" s="1607">
        <v>0</v>
      </c>
      <c r="S27" s="1607">
        <v>0</v>
      </c>
      <c r="T27" s="1607">
        <v>0</v>
      </c>
      <c r="U27" s="1607">
        <f t="shared" si="4"/>
        <v>1270</v>
      </c>
      <c r="V27" s="1607">
        <v>1133</v>
      </c>
      <c r="W27" s="1607">
        <f t="shared" si="5"/>
        <v>-1339</v>
      </c>
      <c r="X27" s="1607">
        <f t="shared" si="10"/>
        <v>-1141</v>
      </c>
      <c r="Y27" s="1607">
        <v>-69</v>
      </c>
      <c r="Z27" s="1607">
        <v>-8</v>
      </c>
      <c r="AA27" s="1607">
        <f>AB27+AC27+AD27+AE27+AF27+AG27+AH27</f>
        <v>-1270</v>
      </c>
      <c r="AB27" s="1607">
        <v>-915</v>
      </c>
      <c r="AC27" s="1607">
        <v>0</v>
      </c>
      <c r="AD27" s="1607">
        <v>0</v>
      </c>
      <c r="AE27" s="1607">
        <v>-355</v>
      </c>
      <c r="AF27" s="1607">
        <v>0</v>
      </c>
      <c r="AG27" s="1607">
        <v>0</v>
      </c>
      <c r="AH27" s="1607">
        <v>0</v>
      </c>
      <c r="AI27" s="1607">
        <v>-1133</v>
      </c>
      <c r="AJ27" s="1607">
        <v>3911</v>
      </c>
      <c r="AK27" s="1607">
        <v>0</v>
      </c>
      <c r="AL27" s="1607">
        <v>0</v>
      </c>
      <c r="AM27" s="1607">
        <v>0</v>
      </c>
    </row>
  </sheetData>
  <mergeCells count="42">
    <mergeCell ref="AJ12:AM12"/>
    <mergeCell ref="F13:F14"/>
    <mergeCell ref="G13:G15"/>
    <mergeCell ref="H13:J13"/>
    <mergeCell ref="M13:U13"/>
    <mergeCell ref="X13:X15"/>
    <mergeCell ref="Y13:Y15"/>
    <mergeCell ref="AA13:AH13"/>
    <mergeCell ref="AJ13:AM13"/>
    <mergeCell ref="H14:H15"/>
    <mergeCell ref="I14:I15"/>
    <mergeCell ref="J14:J15"/>
    <mergeCell ref="K14:K15"/>
    <mergeCell ref="N14:N15"/>
    <mergeCell ref="AL14:AL15"/>
    <mergeCell ref="AM14:AM15"/>
    <mergeCell ref="AK14:AK15"/>
    <mergeCell ref="AI14:AI15"/>
    <mergeCell ref="AJ14:AJ15"/>
    <mergeCell ref="S14:S15"/>
    <mergeCell ref="T14:T15"/>
    <mergeCell ref="U14:U15"/>
    <mergeCell ref="V14:V15"/>
    <mergeCell ref="Z14:Z15"/>
    <mergeCell ref="AA14:AA15"/>
    <mergeCell ref="AB14:AB15"/>
    <mergeCell ref="AC14:AC15"/>
    <mergeCell ref="AD14:AD15"/>
    <mergeCell ref="AE14:AE15"/>
    <mergeCell ref="AF14:AF15"/>
    <mergeCell ref="B6:E6"/>
    <mergeCell ref="B8:F8"/>
    <mergeCell ref="C18:C23"/>
    <mergeCell ref="C24:C27"/>
    <mergeCell ref="AH14:AH15"/>
    <mergeCell ref="O14:O15"/>
    <mergeCell ref="P14:P15"/>
    <mergeCell ref="Q14:Q15"/>
    <mergeCell ref="R14:R15"/>
    <mergeCell ref="F12:U12"/>
    <mergeCell ref="W12:AH12"/>
    <mergeCell ref="AG14:AG15"/>
  </mergeCells>
  <pageMargins left="0.7" right="0.7" top="0.75" bottom="0.75" header="0.3" footer="0.3"/>
  <pageSetup paperSize="9" orientation="portrait" r:id="rId1"/>
  <headerFooter>
    <oddHeader>&amp;C&amp;"Calibri"&amp;10&amp;K000000Internal&amp;1#</oddHead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Z76"/>
  <sheetViews>
    <sheetView showGridLines="0" view="pageBreakPreview" topLeftCell="J23" zoomScale="74" zoomScaleNormal="80" zoomScaleSheetLayoutView="74" workbookViewId="0">
      <selection activeCell="G31" sqref="A31:XFD31"/>
    </sheetView>
  </sheetViews>
  <sheetFormatPr defaultColWidth="9.109375" defaultRowHeight="13.2"/>
  <cols>
    <col min="1" max="1" width="2.6640625" style="648" customWidth="1"/>
    <col min="2" max="2" width="12.33203125" style="33" customWidth="1"/>
    <col min="3" max="3" width="55.33203125" style="33" customWidth="1"/>
    <col min="4" max="4" width="38.88671875" style="33" customWidth="1"/>
    <col min="5" max="8" width="15.6640625" style="33" customWidth="1"/>
    <col min="9" max="9" width="17.109375" style="33" customWidth="1"/>
    <col min="10" max="12" width="15.6640625" style="33" customWidth="1"/>
    <col min="13" max="13" width="17" style="33" customWidth="1"/>
    <col min="14" max="14" width="14.44140625" style="33" customWidth="1"/>
    <col min="15" max="15" width="18.6640625" style="33" customWidth="1"/>
    <col min="16" max="16" width="15.6640625" style="33" customWidth="1"/>
    <col min="17" max="17" width="18.33203125" style="33" customWidth="1"/>
    <col min="18" max="20" width="15.6640625" style="33" customWidth="1"/>
    <col min="21" max="21" width="16.6640625" style="33" customWidth="1"/>
    <col min="22" max="22" width="20" style="33" customWidth="1"/>
    <col min="23" max="23" width="19.6640625" style="33" customWidth="1"/>
    <col min="24" max="24" width="22.5546875" style="33" customWidth="1"/>
    <col min="25" max="16384" width="9.109375" style="33"/>
  </cols>
  <sheetData>
    <row r="1" spans="1:24" s="655" customFormat="1">
      <c r="A1" s="648" t="s">
        <v>1286</v>
      </c>
      <c r="B1" s="702" t="s">
        <v>1544</v>
      </c>
      <c r="C1" s="654"/>
      <c r="D1" s="654"/>
    </row>
    <row r="2" spans="1:24">
      <c r="B2" s="277" t="s">
        <v>111</v>
      </c>
      <c r="C2" s="882" t="s">
        <v>1781</v>
      </c>
      <c r="D2" s="1104" t="s">
        <v>1782</v>
      </c>
    </row>
    <row r="3" spans="1:24" ht="22.8">
      <c r="B3" s="277" t="s">
        <v>112</v>
      </c>
      <c r="C3" s="1105" t="s">
        <v>1823</v>
      </c>
      <c r="D3" s="673"/>
    </row>
    <row r="4" spans="1:24" ht="23.4">
      <c r="B4" s="277" t="s">
        <v>113</v>
      </c>
      <c r="C4" s="674" t="s">
        <v>1783</v>
      </c>
      <c r="D4" s="673"/>
    </row>
    <row r="5" spans="1:24" ht="22.8">
      <c r="B5" s="278" t="s">
        <v>114</v>
      </c>
      <c r="C5" s="30" t="s">
        <v>115</v>
      </c>
      <c r="D5" s="204" t="s">
        <v>116</v>
      </c>
      <c r="E5" s="194" t="s">
        <v>823</v>
      </c>
      <c r="F5" s="34"/>
    </row>
    <row r="6" spans="1:24" ht="32.25" customHeight="1">
      <c r="A6" s="607"/>
      <c r="B6" s="1848" t="s">
        <v>743</v>
      </c>
      <c r="C6" s="1849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s="609" customFormat="1" ht="10.199999999999999">
      <c r="A7" s="607">
        <v>5</v>
      </c>
      <c r="B7" s="608"/>
      <c r="C7" s="608"/>
      <c r="D7" s="608"/>
      <c r="E7" s="608" t="s">
        <v>1545</v>
      </c>
      <c r="F7" s="608" t="s">
        <v>1546</v>
      </c>
      <c r="G7" s="608" t="s">
        <v>1547</v>
      </c>
      <c r="H7" s="608" t="s">
        <v>1548</v>
      </c>
      <c r="I7" s="608" t="s">
        <v>1549</v>
      </c>
      <c r="J7" s="608" t="s">
        <v>1550</v>
      </c>
      <c r="K7" s="608" t="s">
        <v>1551</v>
      </c>
      <c r="L7" s="608" t="s">
        <v>1552</v>
      </c>
      <c r="M7" s="608" t="s">
        <v>1553</v>
      </c>
      <c r="N7" s="608" t="s">
        <v>1565</v>
      </c>
      <c r="O7" s="608" t="s">
        <v>1566</v>
      </c>
      <c r="P7" s="608" t="s">
        <v>1567</v>
      </c>
      <c r="Q7" s="608" t="s">
        <v>1568</v>
      </c>
      <c r="R7" s="608" t="s">
        <v>1569</v>
      </c>
      <c r="S7" s="608" t="s">
        <v>1570</v>
      </c>
      <c r="T7" s="608" t="s">
        <v>1571</v>
      </c>
      <c r="U7" s="608" t="s">
        <v>1572</v>
      </c>
      <c r="V7" s="608" t="s">
        <v>1573</v>
      </c>
      <c r="W7" s="608" t="s">
        <v>1574</v>
      </c>
      <c r="X7" s="608" t="s">
        <v>1575</v>
      </c>
    </row>
    <row r="8" spans="1:24">
      <c r="A8" s="607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>
      <c r="A9" s="60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>
      <c r="A10" s="60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1611"/>
      <c r="R10" s="35"/>
      <c r="S10" s="35"/>
      <c r="T10" s="35"/>
      <c r="U10" s="35"/>
      <c r="V10" s="35"/>
      <c r="W10" s="35"/>
      <c r="X10" s="35"/>
    </row>
    <row r="11" spans="1:24">
      <c r="A11" s="60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67.5" customHeight="1">
      <c r="A12" s="607"/>
      <c r="B12" s="36"/>
      <c r="C12" s="198"/>
      <c r="D12" s="1850" t="s">
        <v>87</v>
      </c>
      <c r="E12" s="1852" t="s">
        <v>110</v>
      </c>
      <c r="F12" s="1853"/>
      <c r="G12" s="1853"/>
      <c r="H12" s="1853"/>
      <c r="I12" s="1853"/>
      <c r="J12" s="1853"/>
      <c r="K12" s="1853"/>
      <c r="L12" s="1853"/>
      <c r="M12" s="254"/>
      <c r="N12" s="254"/>
      <c r="O12" s="255"/>
      <c r="P12" s="1766" t="s">
        <v>744</v>
      </c>
      <c r="Q12" s="1767"/>
      <c r="R12" s="1767"/>
      <c r="S12" s="1767"/>
      <c r="T12" s="1768"/>
      <c r="U12" s="1858" t="s">
        <v>1311</v>
      </c>
      <c r="V12" s="1859"/>
      <c r="W12" s="1859"/>
      <c r="X12" s="1860"/>
    </row>
    <row r="13" spans="1:24" ht="76.5" customHeight="1">
      <c r="A13" s="607"/>
      <c r="B13" s="37"/>
      <c r="C13" s="38"/>
      <c r="D13" s="1851"/>
      <c r="E13" s="1861"/>
      <c r="F13" s="1852" t="s">
        <v>745</v>
      </c>
      <c r="G13" s="1853"/>
      <c r="H13" s="1853"/>
      <c r="I13" s="1863"/>
      <c r="J13" s="1852" t="s">
        <v>746</v>
      </c>
      <c r="K13" s="1853"/>
      <c r="L13" s="1853"/>
      <c r="M13" s="1853"/>
      <c r="N13" s="1853"/>
      <c r="O13" s="1863"/>
      <c r="P13" s="256"/>
      <c r="Q13" s="1701" t="s">
        <v>747</v>
      </c>
      <c r="R13" s="1864" t="s">
        <v>748</v>
      </c>
      <c r="S13" s="1865"/>
      <c r="T13" s="1866"/>
      <c r="U13" s="1871" t="s">
        <v>834</v>
      </c>
      <c r="V13" s="1872"/>
      <c r="W13" s="1872"/>
      <c r="X13" s="1873"/>
    </row>
    <row r="14" spans="1:24" ht="57" customHeight="1">
      <c r="A14" s="607"/>
      <c r="B14" s="37"/>
      <c r="C14" s="38"/>
      <c r="D14" s="1851"/>
      <c r="E14" s="1861"/>
      <c r="F14" s="257"/>
      <c r="G14" s="1854" t="s">
        <v>749</v>
      </c>
      <c r="H14" s="1854" t="s">
        <v>750</v>
      </c>
      <c r="I14" s="1856" t="s">
        <v>751</v>
      </c>
      <c r="J14" s="257"/>
      <c r="K14" s="1854" t="s">
        <v>749</v>
      </c>
      <c r="L14" s="1854" t="s">
        <v>750</v>
      </c>
      <c r="M14" s="1854" t="s">
        <v>752</v>
      </c>
      <c r="N14" s="1854" t="s">
        <v>753</v>
      </c>
      <c r="O14" s="1867" t="s">
        <v>835</v>
      </c>
      <c r="P14" s="258"/>
      <c r="Q14" s="1845"/>
      <c r="R14" s="1869"/>
      <c r="S14" s="1826" t="s">
        <v>749</v>
      </c>
      <c r="T14" s="1826" t="s">
        <v>750</v>
      </c>
      <c r="U14" s="1856" t="s">
        <v>754</v>
      </c>
      <c r="V14" s="1867"/>
      <c r="W14" s="1856" t="s">
        <v>755</v>
      </c>
      <c r="X14" s="1867"/>
    </row>
    <row r="15" spans="1:24" ht="90.75" customHeight="1">
      <c r="A15" s="607"/>
      <c r="B15" s="37"/>
      <c r="C15" s="38"/>
      <c r="D15" s="1851"/>
      <c r="E15" s="1862"/>
      <c r="F15" s="259"/>
      <c r="G15" s="1855"/>
      <c r="H15" s="1855"/>
      <c r="I15" s="1857"/>
      <c r="J15" s="259"/>
      <c r="K15" s="1855"/>
      <c r="L15" s="1855"/>
      <c r="M15" s="1855"/>
      <c r="N15" s="1855"/>
      <c r="O15" s="1868"/>
      <c r="P15" s="876"/>
      <c r="Q15" s="1827"/>
      <c r="R15" s="1870"/>
      <c r="S15" s="1827"/>
      <c r="T15" s="1827"/>
      <c r="U15" s="878"/>
      <c r="V15" s="260" t="s">
        <v>1242</v>
      </c>
      <c r="W15" s="878"/>
      <c r="X15" s="260" t="s">
        <v>1243</v>
      </c>
    </row>
    <row r="16" spans="1:24" ht="15.75" customHeight="1">
      <c r="A16" s="607"/>
      <c r="B16" s="37"/>
      <c r="C16" s="38"/>
      <c r="D16" s="1851"/>
      <c r="E16" s="358" t="s">
        <v>1111</v>
      </c>
      <c r="F16" s="358" t="s">
        <v>1112</v>
      </c>
      <c r="G16" s="358" t="s">
        <v>1113</v>
      </c>
      <c r="H16" s="358" t="s">
        <v>1114</v>
      </c>
      <c r="I16" s="358" t="s">
        <v>1115</v>
      </c>
      <c r="J16" s="358" t="s">
        <v>1120</v>
      </c>
      <c r="K16" s="358" t="s">
        <v>1122</v>
      </c>
      <c r="L16" s="358" t="s">
        <v>1124</v>
      </c>
      <c r="M16" s="358" t="s">
        <v>1164</v>
      </c>
      <c r="N16" s="358" t="s">
        <v>1166</v>
      </c>
      <c r="O16" s="358" t="s">
        <v>1168</v>
      </c>
      <c r="P16" s="358" t="s">
        <v>1169</v>
      </c>
      <c r="Q16" s="358" t="s">
        <v>1171</v>
      </c>
      <c r="R16" s="358" t="s">
        <v>1173</v>
      </c>
      <c r="S16" s="358" t="s">
        <v>1175</v>
      </c>
      <c r="T16" s="358" t="s">
        <v>1191</v>
      </c>
      <c r="U16" s="358" t="s">
        <v>1192</v>
      </c>
      <c r="V16" s="358" t="s">
        <v>1405</v>
      </c>
      <c r="W16" s="358" t="s">
        <v>1193</v>
      </c>
      <c r="X16" s="358" t="s">
        <v>1474</v>
      </c>
    </row>
    <row r="17" spans="1:26" ht="105.6">
      <c r="A17" s="607"/>
      <c r="B17" s="37"/>
      <c r="C17" s="38"/>
      <c r="D17" s="1851"/>
      <c r="E17" s="359" t="s">
        <v>1369</v>
      </c>
      <c r="F17" s="359" t="s">
        <v>1370</v>
      </c>
      <c r="G17" s="359" t="s">
        <v>1371</v>
      </c>
      <c r="H17" s="359" t="s">
        <v>1372</v>
      </c>
      <c r="I17" s="359" t="s">
        <v>1373</v>
      </c>
      <c r="J17" s="360" t="s">
        <v>756</v>
      </c>
      <c r="K17" s="359" t="s">
        <v>1371</v>
      </c>
      <c r="L17" s="359" t="s">
        <v>1372</v>
      </c>
      <c r="M17" s="360" t="s">
        <v>757</v>
      </c>
      <c r="N17" s="360" t="s">
        <v>758</v>
      </c>
      <c r="O17" s="359" t="s">
        <v>1374</v>
      </c>
      <c r="P17" s="360" t="s">
        <v>759</v>
      </c>
      <c r="Q17" s="360" t="s">
        <v>760</v>
      </c>
      <c r="R17" s="360" t="s">
        <v>760</v>
      </c>
      <c r="S17" s="359" t="s">
        <v>1375</v>
      </c>
      <c r="T17" s="359" t="s">
        <v>1376</v>
      </c>
      <c r="U17" s="360" t="s">
        <v>761</v>
      </c>
      <c r="V17" s="360" t="s">
        <v>761</v>
      </c>
      <c r="W17" s="360" t="s">
        <v>761</v>
      </c>
      <c r="X17" s="360" t="s">
        <v>761</v>
      </c>
    </row>
    <row r="18" spans="1:26" ht="33" customHeight="1">
      <c r="A18" s="607" t="s">
        <v>1586</v>
      </c>
      <c r="B18" s="361" t="s">
        <v>1455</v>
      </c>
      <c r="C18" s="362" t="s">
        <v>1137</v>
      </c>
      <c r="D18" s="343" t="s">
        <v>1240</v>
      </c>
      <c r="E18" s="827">
        <f>F18+J18</f>
        <v>0</v>
      </c>
      <c r="F18" s="827">
        <f>G18+H18</f>
        <v>0</v>
      </c>
      <c r="G18" s="828">
        <v>0</v>
      </c>
      <c r="H18" s="828">
        <v>0</v>
      </c>
      <c r="I18" s="828">
        <v>0</v>
      </c>
      <c r="J18" s="827">
        <f>K18+L18</f>
        <v>0</v>
      </c>
      <c r="K18" s="828">
        <v>0</v>
      </c>
      <c r="L18" s="828">
        <v>0</v>
      </c>
      <c r="M18" s="827">
        <f>J18</f>
        <v>0</v>
      </c>
      <c r="N18" s="827">
        <f>J18</f>
        <v>0</v>
      </c>
      <c r="O18" s="828">
        <v>0</v>
      </c>
      <c r="P18" s="827">
        <f>Q18+R18</f>
        <v>0</v>
      </c>
      <c r="Q18" s="828">
        <v>0</v>
      </c>
      <c r="R18" s="827">
        <f>S18+T18</f>
        <v>0</v>
      </c>
      <c r="S18" s="828">
        <v>0</v>
      </c>
      <c r="T18" s="828">
        <v>0</v>
      </c>
      <c r="U18" s="828">
        <v>0</v>
      </c>
      <c r="V18" s="828">
        <v>0</v>
      </c>
      <c r="W18" s="828">
        <v>0</v>
      </c>
      <c r="X18" s="828">
        <v>0</v>
      </c>
      <c r="Y18" s="1299"/>
      <c r="Z18" s="1299"/>
    </row>
    <row r="19" spans="1:26" ht="30" customHeight="1">
      <c r="A19" s="607" t="s">
        <v>1288</v>
      </c>
      <c r="B19" s="361" t="s">
        <v>1111</v>
      </c>
      <c r="C19" s="363" t="s">
        <v>133</v>
      </c>
      <c r="D19" s="343" t="s">
        <v>2</v>
      </c>
      <c r="E19" s="821">
        <f t="shared" ref="E19:E75" si="0">F19+J19</f>
        <v>0</v>
      </c>
      <c r="F19" s="821">
        <f t="shared" ref="F19:F75" si="1">G19+H19</f>
        <v>0</v>
      </c>
      <c r="G19" s="821">
        <f>G20+G21+G22+G23+G24</f>
        <v>0</v>
      </c>
      <c r="H19" s="821">
        <f t="shared" ref="H19:I19" si="2">H20+H21+H22+H23+H24</f>
        <v>0</v>
      </c>
      <c r="I19" s="821">
        <f t="shared" si="2"/>
        <v>0</v>
      </c>
      <c r="J19" s="821">
        <f t="shared" ref="J19:J75" si="3">K19+L19</f>
        <v>0</v>
      </c>
      <c r="K19" s="821">
        <f t="shared" ref="K19:L19" si="4">K20+K21+K22+K23+K24</f>
        <v>0</v>
      </c>
      <c r="L19" s="821">
        <f t="shared" si="4"/>
        <v>0</v>
      </c>
      <c r="M19" s="821">
        <f t="shared" ref="M19:M75" si="5">J19</f>
        <v>0</v>
      </c>
      <c r="N19" s="821">
        <f t="shared" ref="N19:N54" si="6">J19</f>
        <v>0</v>
      </c>
      <c r="O19" s="821">
        <f t="shared" ref="O19:Q19" si="7">O20+O21+O22+O23+O24</f>
        <v>0</v>
      </c>
      <c r="P19" s="821">
        <f t="shared" ref="P19:P75" si="8">Q19+R19</f>
        <v>0</v>
      </c>
      <c r="Q19" s="821">
        <f t="shared" si="7"/>
        <v>0</v>
      </c>
      <c r="R19" s="821">
        <f t="shared" ref="R19:R75" si="9">S19+T19</f>
        <v>0</v>
      </c>
      <c r="S19" s="821">
        <f t="shared" ref="S19:X19" si="10">S20+S21+S22+S23+S24</f>
        <v>0</v>
      </c>
      <c r="T19" s="821">
        <f t="shared" si="10"/>
        <v>0</v>
      </c>
      <c r="U19" s="821">
        <f t="shared" si="10"/>
        <v>0</v>
      </c>
      <c r="V19" s="821">
        <f t="shared" si="10"/>
        <v>0</v>
      </c>
      <c r="W19" s="821">
        <f t="shared" si="10"/>
        <v>0</v>
      </c>
      <c r="X19" s="821">
        <f t="shared" si="10"/>
        <v>0</v>
      </c>
      <c r="Y19" s="1299"/>
      <c r="Z19" s="1299"/>
    </row>
    <row r="20" spans="1:26" ht="26.4">
      <c r="A20" s="607" t="s">
        <v>1289</v>
      </c>
      <c r="B20" s="361" t="s">
        <v>1112</v>
      </c>
      <c r="C20" s="364" t="s">
        <v>358</v>
      </c>
      <c r="D20" s="365" t="s">
        <v>359</v>
      </c>
      <c r="E20" s="822">
        <f t="shared" si="0"/>
        <v>0</v>
      </c>
      <c r="F20" s="822">
        <f t="shared" si="1"/>
        <v>0</v>
      </c>
      <c r="G20" s="818">
        <v>0</v>
      </c>
      <c r="H20" s="818">
        <v>0</v>
      </c>
      <c r="I20" s="818">
        <v>0</v>
      </c>
      <c r="J20" s="822">
        <f t="shared" si="3"/>
        <v>0</v>
      </c>
      <c r="K20" s="818">
        <v>0</v>
      </c>
      <c r="L20" s="818">
        <v>0</v>
      </c>
      <c r="M20" s="822">
        <f t="shared" si="5"/>
        <v>0</v>
      </c>
      <c r="N20" s="822">
        <f t="shared" si="6"/>
        <v>0</v>
      </c>
      <c r="O20" s="818">
        <v>0</v>
      </c>
      <c r="P20" s="822">
        <f t="shared" si="8"/>
        <v>0</v>
      </c>
      <c r="Q20" s="818">
        <v>0</v>
      </c>
      <c r="R20" s="822">
        <f t="shared" si="9"/>
        <v>0</v>
      </c>
      <c r="S20" s="818">
        <v>0</v>
      </c>
      <c r="T20" s="818">
        <v>0</v>
      </c>
      <c r="U20" s="818">
        <v>0</v>
      </c>
      <c r="V20" s="818">
        <v>0</v>
      </c>
      <c r="W20" s="818">
        <v>0</v>
      </c>
      <c r="X20" s="818">
        <v>0</v>
      </c>
      <c r="Y20" s="1299"/>
      <c r="Z20" s="1299"/>
    </row>
    <row r="21" spans="1:26" ht="26.4">
      <c r="A21" s="607" t="s">
        <v>1290</v>
      </c>
      <c r="B21" s="361" t="s">
        <v>1113</v>
      </c>
      <c r="C21" s="364" t="s">
        <v>85</v>
      </c>
      <c r="D21" s="365" t="s">
        <v>360</v>
      </c>
      <c r="E21" s="822">
        <f t="shared" si="0"/>
        <v>0</v>
      </c>
      <c r="F21" s="822">
        <f t="shared" si="1"/>
        <v>0</v>
      </c>
      <c r="G21" s="818">
        <v>0</v>
      </c>
      <c r="H21" s="818">
        <v>0</v>
      </c>
      <c r="I21" s="818">
        <v>0</v>
      </c>
      <c r="J21" s="822">
        <f t="shared" si="3"/>
        <v>0</v>
      </c>
      <c r="K21" s="818">
        <v>0</v>
      </c>
      <c r="L21" s="818">
        <v>0</v>
      </c>
      <c r="M21" s="822">
        <f t="shared" si="5"/>
        <v>0</v>
      </c>
      <c r="N21" s="822">
        <f t="shared" si="6"/>
        <v>0</v>
      </c>
      <c r="O21" s="818">
        <v>0</v>
      </c>
      <c r="P21" s="822">
        <f t="shared" si="8"/>
        <v>0</v>
      </c>
      <c r="Q21" s="818">
        <v>0</v>
      </c>
      <c r="R21" s="822">
        <f t="shared" si="9"/>
        <v>0</v>
      </c>
      <c r="S21" s="818">
        <v>0</v>
      </c>
      <c r="T21" s="818">
        <v>0</v>
      </c>
      <c r="U21" s="818">
        <v>0</v>
      </c>
      <c r="V21" s="818">
        <v>0</v>
      </c>
      <c r="W21" s="818">
        <v>0</v>
      </c>
      <c r="X21" s="818">
        <v>0</v>
      </c>
      <c r="Y21" s="1299"/>
      <c r="Z21" s="1299"/>
    </row>
    <row r="22" spans="1:26" ht="26.4">
      <c r="A22" s="607" t="s">
        <v>1291</v>
      </c>
      <c r="B22" s="361" t="s">
        <v>1114</v>
      </c>
      <c r="C22" s="364" t="s">
        <v>361</v>
      </c>
      <c r="D22" s="365" t="s">
        <v>353</v>
      </c>
      <c r="E22" s="822">
        <f t="shared" si="0"/>
        <v>0</v>
      </c>
      <c r="F22" s="822">
        <f t="shared" si="1"/>
        <v>0</v>
      </c>
      <c r="G22" s="818">
        <v>0</v>
      </c>
      <c r="H22" s="818">
        <v>0</v>
      </c>
      <c r="I22" s="818">
        <v>0</v>
      </c>
      <c r="J22" s="822">
        <f t="shared" si="3"/>
        <v>0</v>
      </c>
      <c r="K22" s="818">
        <v>0</v>
      </c>
      <c r="L22" s="818">
        <v>0</v>
      </c>
      <c r="M22" s="822">
        <f t="shared" si="5"/>
        <v>0</v>
      </c>
      <c r="N22" s="822">
        <f t="shared" si="6"/>
        <v>0</v>
      </c>
      <c r="O22" s="818">
        <v>0</v>
      </c>
      <c r="P22" s="822">
        <f t="shared" si="8"/>
        <v>0</v>
      </c>
      <c r="Q22" s="818">
        <v>0</v>
      </c>
      <c r="R22" s="822">
        <f t="shared" si="9"/>
        <v>0</v>
      </c>
      <c r="S22" s="818">
        <v>0</v>
      </c>
      <c r="T22" s="818">
        <v>0</v>
      </c>
      <c r="U22" s="818">
        <v>0</v>
      </c>
      <c r="V22" s="818">
        <v>0</v>
      </c>
      <c r="W22" s="818">
        <v>0</v>
      </c>
      <c r="X22" s="818">
        <v>0</v>
      </c>
      <c r="Y22" s="1299"/>
      <c r="Z22" s="1299"/>
    </row>
    <row r="23" spans="1:26" ht="26.4">
      <c r="A23" s="607" t="s">
        <v>1292</v>
      </c>
      <c r="B23" s="361" t="s">
        <v>1115</v>
      </c>
      <c r="C23" s="364" t="s">
        <v>362</v>
      </c>
      <c r="D23" s="365" t="s">
        <v>355</v>
      </c>
      <c r="E23" s="822">
        <f t="shared" si="0"/>
        <v>0</v>
      </c>
      <c r="F23" s="822">
        <f t="shared" si="1"/>
        <v>0</v>
      </c>
      <c r="G23" s="818">
        <v>0</v>
      </c>
      <c r="H23" s="818">
        <v>0</v>
      </c>
      <c r="I23" s="818">
        <v>0</v>
      </c>
      <c r="J23" s="822">
        <f t="shared" si="3"/>
        <v>0</v>
      </c>
      <c r="K23" s="818">
        <v>0</v>
      </c>
      <c r="L23" s="818">
        <v>0</v>
      </c>
      <c r="M23" s="822">
        <f t="shared" si="5"/>
        <v>0</v>
      </c>
      <c r="N23" s="822">
        <f t="shared" si="6"/>
        <v>0</v>
      </c>
      <c r="O23" s="818">
        <v>0</v>
      </c>
      <c r="P23" s="822">
        <f t="shared" si="8"/>
        <v>0</v>
      </c>
      <c r="Q23" s="818">
        <v>0</v>
      </c>
      <c r="R23" s="822">
        <f t="shared" si="9"/>
        <v>0</v>
      </c>
      <c r="S23" s="818">
        <v>0</v>
      </c>
      <c r="T23" s="818">
        <v>0</v>
      </c>
      <c r="U23" s="818">
        <v>0</v>
      </c>
      <c r="V23" s="818">
        <v>0</v>
      </c>
      <c r="W23" s="818">
        <v>0</v>
      </c>
      <c r="X23" s="818">
        <v>0</v>
      </c>
      <c r="Y23" s="1299"/>
      <c r="Z23" s="1299"/>
    </row>
    <row r="24" spans="1:26" ht="26.4">
      <c r="A24" s="607" t="s">
        <v>1293</v>
      </c>
      <c r="B24" s="361" t="s">
        <v>1120</v>
      </c>
      <c r="C24" s="364" t="s">
        <v>363</v>
      </c>
      <c r="D24" s="366" t="s">
        <v>357</v>
      </c>
      <c r="E24" s="824">
        <f t="shared" si="0"/>
        <v>0</v>
      </c>
      <c r="F24" s="824">
        <f t="shared" si="1"/>
        <v>0</v>
      </c>
      <c r="G24" s="825">
        <v>0</v>
      </c>
      <c r="H24" s="825">
        <v>0</v>
      </c>
      <c r="I24" s="825">
        <v>0</v>
      </c>
      <c r="J24" s="824">
        <f t="shared" si="3"/>
        <v>0</v>
      </c>
      <c r="K24" s="825">
        <v>0</v>
      </c>
      <c r="L24" s="825">
        <v>0</v>
      </c>
      <c r="M24" s="824">
        <f t="shared" si="5"/>
        <v>0</v>
      </c>
      <c r="N24" s="824">
        <f t="shared" si="6"/>
        <v>0</v>
      </c>
      <c r="O24" s="825">
        <v>0</v>
      </c>
      <c r="P24" s="824">
        <f t="shared" si="8"/>
        <v>0</v>
      </c>
      <c r="Q24" s="825">
        <v>0</v>
      </c>
      <c r="R24" s="824">
        <f t="shared" si="9"/>
        <v>0</v>
      </c>
      <c r="S24" s="825">
        <v>0</v>
      </c>
      <c r="T24" s="825">
        <v>0</v>
      </c>
      <c r="U24" s="825">
        <v>0</v>
      </c>
      <c r="V24" s="825">
        <v>0</v>
      </c>
      <c r="W24" s="825">
        <v>0</v>
      </c>
      <c r="X24" s="825">
        <v>0</v>
      </c>
      <c r="Y24" s="1299"/>
      <c r="Z24" s="1299"/>
    </row>
    <row r="25" spans="1:26" ht="26.4">
      <c r="A25" s="607" t="s">
        <v>1294</v>
      </c>
      <c r="B25" s="361" t="s">
        <v>1122</v>
      </c>
      <c r="C25" s="367" t="s">
        <v>134</v>
      </c>
      <c r="D25" s="343" t="s">
        <v>364</v>
      </c>
      <c r="E25" s="823">
        <f t="shared" ref="E25:F25" si="11">E26+E27+E28+E29+E30+E33</f>
        <v>67043</v>
      </c>
      <c r="F25" s="823">
        <f t="shared" si="11"/>
        <v>46406</v>
      </c>
      <c r="G25" s="823">
        <f>G26+G27+G28+G29+G30+G33</f>
        <v>46333</v>
      </c>
      <c r="H25" s="823">
        <f t="shared" ref="H25:X25" si="12">H26+H27+H28+H29+H30+H33</f>
        <v>73</v>
      </c>
      <c r="I25" s="823">
        <f t="shared" si="12"/>
        <v>28</v>
      </c>
      <c r="J25" s="823">
        <f t="shared" si="12"/>
        <v>20637</v>
      </c>
      <c r="K25" s="823">
        <f t="shared" si="12"/>
        <v>18772</v>
      </c>
      <c r="L25" s="823">
        <f t="shared" si="12"/>
        <v>1865</v>
      </c>
      <c r="M25" s="823">
        <f t="shared" si="12"/>
        <v>20637</v>
      </c>
      <c r="N25" s="823">
        <f t="shared" si="12"/>
        <v>20637</v>
      </c>
      <c r="O25" s="823">
        <f t="shared" si="12"/>
        <v>20637</v>
      </c>
      <c r="P25" s="823">
        <f t="shared" si="12"/>
        <v>-32785</v>
      </c>
      <c r="Q25" s="823">
        <f t="shared" si="12"/>
        <v>-13247</v>
      </c>
      <c r="R25" s="823">
        <f t="shared" si="12"/>
        <v>-19538</v>
      </c>
      <c r="S25" s="823">
        <f t="shared" si="12"/>
        <v>-17673</v>
      </c>
      <c r="T25" s="823">
        <f t="shared" si="12"/>
        <v>-1865</v>
      </c>
      <c r="U25" s="823">
        <f t="shared" si="12"/>
        <v>34216</v>
      </c>
      <c r="V25" s="823">
        <f t="shared" si="12"/>
        <v>1087</v>
      </c>
      <c r="W25" s="823">
        <f t="shared" si="12"/>
        <v>0</v>
      </c>
      <c r="X25" s="823">
        <f t="shared" si="12"/>
        <v>0</v>
      </c>
      <c r="Y25" s="1299"/>
      <c r="Z25" s="1299"/>
    </row>
    <row r="26" spans="1:26" ht="26.4">
      <c r="A26" s="607" t="s">
        <v>1295</v>
      </c>
      <c r="B26" s="361" t="s">
        <v>1124</v>
      </c>
      <c r="C26" s="364" t="s">
        <v>358</v>
      </c>
      <c r="D26" s="365" t="s">
        <v>359</v>
      </c>
      <c r="E26" s="824">
        <f t="shared" si="0"/>
        <v>0</v>
      </c>
      <c r="F26" s="824">
        <f t="shared" si="1"/>
        <v>0</v>
      </c>
      <c r="G26" s="825">
        <v>0</v>
      </c>
      <c r="H26" s="825">
        <v>0</v>
      </c>
      <c r="I26" s="825">
        <v>0</v>
      </c>
      <c r="J26" s="824">
        <f t="shared" si="3"/>
        <v>0</v>
      </c>
      <c r="K26" s="825">
        <v>0</v>
      </c>
      <c r="L26" s="825">
        <v>0</v>
      </c>
      <c r="M26" s="824">
        <f t="shared" si="5"/>
        <v>0</v>
      </c>
      <c r="N26" s="824">
        <f t="shared" si="6"/>
        <v>0</v>
      </c>
      <c r="O26" s="825">
        <v>0</v>
      </c>
      <c r="P26" s="824">
        <f t="shared" si="8"/>
        <v>0</v>
      </c>
      <c r="Q26" s="825">
        <v>0</v>
      </c>
      <c r="R26" s="824">
        <f t="shared" si="9"/>
        <v>0</v>
      </c>
      <c r="S26" s="825">
        <v>0</v>
      </c>
      <c r="T26" s="825">
        <v>0</v>
      </c>
      <c r="U26" s="825">
        <v>0</v>
      </c>
      <c r="V26" s="825">
        <v>0</v>
      </c>
      <c r="W26" s="825">
        <v>0</v>
      </c>
      <c r="X26" s="825">
        <v>0</v>
      </c>
      <c r="Y26" s="1299"/>
      <c r="Z26" s="1299"/>
    </row>
    <row r="27" spans="1:26" ht="26.4">
      <c r="A27" s="607" t="s">
        <v>1304</v>
      </c>
      <c r="B27" s="361" t="s">
        <v>1164</v>
      </c>
      <c r="C27" s="364" t="s">
        <v>85</v>
      </c>
      <c r="D27" s="365" t="s">
        <v>360</v>
      </c>
      <c r="E27" s="824">
        <f t="shared" si="0"/>
        <v>0</v>
      </c>
      <c r="F27" s="824">
        <f t="shared" si="1"/>
        <v>0</v>
      </c>
      <c r="G27" s="825">
        <v>0</v>
      </c>
      <c r="H27" s="825">
        <v>0</v>
      </c>
      <c r="I27" s="825">
        <v>0</v>
      </c>
      <c r="J27" s="824">
        <f t="shared" si="3"/>
        <v>0</v>
      </c>
      <c r="K27" s="825">
        <v>0</v>
      </c>
      <c r="L27" s="825">
        <v>0</v>
      </c>
      <c r="M27" s="824">
        <f t="shared" si="5"/>
        <v>0</v>
      </c>
      <c r="N27" s="824">
        <f t="shared" si="6"/>
        <v>0</v>
      </c>
      <c r="O27" s="825">
        <v>0</v>
      </c>
      <c r="P27" s="824">
        <f t="shared" si="8"/>
        <v>0</v>
      </c>
      <c r="Q27" s="825">
        <v>0</v>
      </c>
      <c r="R27" s="824">
        <f t="shared" si="9"/>
        <v>0</v>
      </c>
      <c r="S27" s="825">
        <v>0</v>
      </c>
      <c r="T27" s="825">
        <v>0</v>
      </c>
      <c r="U27" s="825">
        <v>0</v>
      </c>
      <c r="V27" s="825">
        <v>0</v>
      </c>
      <c r="W27" s="825">
        <v>0</v>
      </c>
      <c r="X27" s="825">
        <v>0</v>
      </c>
      <c r="Y27" s="1299"/>
      <c r="Z27" s="1299"/>
    </row>
    <row r="28" spans="1:26" ht="26.4">
      <c r="A28" s="607" t="s">
        <v>1305</v>
      </c>
      <c r="B28" s="361" t="s">
        <v>1166</v>
      </c>
      <c r="C28" s="364" t="s">
        <v>361</v>
      </c>
      <c r="D28" s="365" t="s">
        <v>353</v>
      </c>
      <c r="E28" s="824">
        <f t="shared" si="0"/>
        <v>0</v>
      </c>
      <c r="F28" s="824">
        <f t="shared" si="1"/>
        <v>0</v>
      </c>
      <c r="G28" s="825">
        <v>0</v>
      </c>
      <c r="H28" s="825">
        <v>0</v>
      </c>
      <c r="I28" s="825">
        <v>0</v>
      </c>
      <c r="J28" s="824">
        <f t="shared" si="3"/>
        <v>0</v>
      </c>
      <c r="K28" s="825">
        <v>0</v>
      </c>
      <c r="L28" s="825">
        <v>0</v>
      </c>
      <c r="M28" s="824">
        <f t="shared" si="5"/>
        <v>0</v>
      </c>
      <c r="N28" s="824">
        <f t="shared" si="6"/>
        <v>0</v>
      </c>
      <c r="O28" s="825">
        <v>0</v>
      </c>
      <c r="P28" s="824">
        <f t="shared" si="8"/>
        <v>0</v>
      </c>
      <c r="Q28" s="825">
        <v>0</v>
      </c>
      <c r="R28" s="824">
        <f t="shared" si="9"/>
        <v>0</v>
      </c>
      <c r="S28" s="825">
        <v>0</v>
      </c>
      <c r="T28" s="825">
        <v>0</v>
      </c>
      <c r="U28" s="825">
        <v>0</v>
      </c>
      <c r="V28" s="825">
        <v>0</v>
      </c>
      <c r="W28" s="825">
        <v>0</v>
      </c>
      <c r="X28" s="825">
        <v>0</v>
      </c>
      <c r="Y28" s="1299"/>
      <c r="Z28" s="1299"/>
    </row>
    <row r="29" spans="1:26" ht="26.4">
      <c r="A29" s="607" t="s">
        <v>1306</v>
      </c>
      <c r="B29" s="361" t="s">
        <v>1168</v>
      </c>
      <c r="C29" s="364" t="s">
        <v>362</v>
      </c>
      <c r="D29" s="365" t="s">
        <v>355</v>
      </c>
      <c r="E29" s="824">
        <f t="shared" si="0"/>
        <v>0</v>
      </c>
      <c r="F29" s="824">
        <f t="shared" si="1"/>
        <v>0</v>
      </c>
      <c r="G29" s="825">
        <v>0</v>
      </c>
      <c r="H29" s="825">
        <v>0</v>
      </c>
      <c r="I29" s="825">
        <v>0</v>
      </c>
      <c r="J29" s="824">
        <f t="shared" si="3"/>
        <v>0</v>
      </c>
      <c r="K29" s="825">
        <v>0</v>
      </c>
      <c r="L29" s="825">
        <v>0</v>
      </c>
      <c r="M29" s="824">
        <f t="shared" si="5"/>
        <v>0</v>
      </c>
      <c r="N29" s="824">
        <f t="shared" si="6"/>
        <v>0</v>
      </c>
      <c r="O29" s="825">
        <v>0</v>
      </c>
      <c r="P29" s="824">
        <f t="shared" si="8"/>
        <v>0</v>
      </c>
      <c r="Q29" s="825">
        <v>0</v>
      </c>
      <c r="R29" s="824">
        <f t="shared" si="9"/>
        <v>0</v>
      </c>
      <c r="S29" s="825">
        <v>0</v>
      </c>
      <c r="T29" s="825">
        <v>0</v>
      </c>
      <c r="U29" s="825">
        <v>0</v>
      </c>
      <c r="V29" s="825">
        <v>0</v>
      </c>
      <c r="W29" s="825">
        <v>0</v>
      </c>
      <c r="X29" s="825">
        <v>0</v>
      </c>
      <c r="Y29" s="1299"/>
      <c r="Z29" s="1299"/>
    </row>
    <row r="30" spans="1:26" ht="26.4">
      <c r="A30" s="607" t="s">
        <v>1307</v>
      </c>
      <c r="B30" s="361" t="s">
        <v>1169</v>
      </c>
      <c r="C30" s="364" t="s">
        <v>363</v>
      </c>
      <c r="D30" s="365" t="s">
        <v>357</v>
      </c>
      <c r="E30" s="824">
        <f t="shared" si="0"/>
        <v>49700</v>
      </c>
      <c r="F30" s="824">
        <f t="shared" si="1"/>
        <v>45593</v>
      </c>
      <c r="G30" s="1300">
        <v>45593</v>
      </c>
      <c r="H30" s="1300">
        <v>0</v>
      </c>
      <c r="I30" s="1300">
        <v>0</v>
      </c>
      <c r="J30" s="824">
        <f>K30+L30</f>
        <v>4107</v>
      </c>
      <c r="K30" s="1300">
        <v>3663</v>
      </c>
      <c r="L30" s="1300">
        <v>444</v>
      </c>
      <c r="M30" s="824">
        <f t="shared" si="5"/>
        <v>4107</v>
      </c>
      <c r="N30" s="824">
        <f t="shared" si="6"/>
        <v>4107</v>
      </c>
      <c r="O30" s="1300">
        <f>J30</f>
        <v>4107</v>
      </c>
      <c r="P30" s="824">
        <f t="shared" si="8"/>
        <v>-17172</v>
      </c>
      <c r="Q30" s="1300">
        <v>-13161</v>
      </c>
      <c r="R30" s="824">
        <f t="shared" si="9"/>
        <v>-4011</v>
      </c>
      <c r="S30" s="1300">
        <v>-3567</v>
      </c>
      <c r="T30" s="1300">
        <v>-444</v>
      </c>
      <c r="U30" s="1300">
        <v>32528</v>
      </c>
      <c r="V30" s="1300">
        <v>84</v>
      </c>
      <c r="W30" s="825">
        <v>0</v>
      </c>
      <c r="X30" s="825">
        <v>0</v>
      </c>
      <c r="Y30" s="1299"/>
      <c r="Z30" s="1299"/>
    </row>
    <row r="31" spans="1:26" ht="26.4">
      <c r="A31" s="607" t="s">
        <v>1308</v>
      </c>
      <c r="B31" s="361" t="s">
        <v>1171</v>
      </c>
      <c r="C31" s="364" t="s">
        <v>734</v>
      </c>
      <c r="D31" s="368" t="s">
        <v>836</v>
      </c>
      <c r="E31" s="824">
        <f t="shared" si="0"/>
        <v>5678</v>
      </c>
      <c r="F31" s="824">
        <f t="shared" si="1"/>
        <v>1571</v>
      </c>
      <c r="G31" s="1300">
        <v>1571</v>
      </c>
      <c r="H31" s="1300">
        <v>0</v>
      </c>
      <c r="I31" s="1300">
        <v>0</v>
      </c>
      <c r="J31" s="824">
        <f t="shared" si="3"/>
        <v>4107</v>
      </c>
      <c r="K31" s="1300">
        <v>3663</v>
      </c>
      <c r="L31" s="1300">
        <v>444</v>
      </c>
      <c r="M31" s="824">
        <f t="shared" si="5"/>
        <v>4107</v>
      </c>
      <c r="N31" s="824">
        <f t="shared" si="6"/>
        <v>4107</v>
      </c>
      <c r="O31" s="1300">
        <f t="shared" ref="O31:O35" si="13">J31</f>
        <v>4107</v>
      </c>
      <c r="P31" s="824">
        <f t="shared" si="8"/>
        <v>-4297</v>
      </c>
      <c r="Q31" s="1300">
        <v>-286</v>
      </c>
      <c r="R31" s="824">
        <f t="shared" si="9"/>
        <v>-4011</v>
      </c>
      <c r="S31" s="1300">
        <v>-3567</v>
      </c>
      <c r="T31" s="1300">
        <v>-444</v>
      </c>
      <c r="U31" s="1300">
        <v>1381</v>
      </c>
      <c r="V31" s="1300">
        <v>83</v>
      </c>
      <c r="W31" s="825">
        <v>0</v>
      </c>
      <c r="X31" s="825">
        <v>0</v>
      </c>
      <c r="Y31" s="1299"/>
      <c r="Z31" s="1299"/>
    </row>
    <row r="32" spans="1:26" ht="40.5" customHeight="1">
      <c r="A32" s="607" t="s">
        <v>1309</v>
      </c>
      <c r="B32" s="361" t="s">
        <v>1173</v>
      </c>
      <c r="C32" s="364" t="s">
        <v>735</v>
      </c>
      <c r="D32" s="368" t="s">
        <v>1279</v>
      </c>
      <c r="E32" s="824">
        <f t="shared" si="0"/>
        <v>49287</v>
      </c>
      <c r="F32" s="824">
        <f t="shared" si="1"/>
        <v>45591</v>
      </c>
      <c r="G32" s="1300">
        <v>45591</v>
      </c>
      <c r="H32" s="1300">
        <v>0</v>
      </c>
      <c r="I32" s="1300">
        <v>0</v>
      </c>
      <c r="J32" s="824">
        <f t="shared" si="3"/>
        <v>3696</v>
      </c>
      <c r="K32" s="1300">
        <v>3441</v>
      </c>
      <c r="L32" s="1300">
        <v>255</v>
      </c>
      <c r="M32" s="824">
        <f t="shared" si="5"/>
        <v>3696</v>
      </c>
      <c r="N32" s="824">
        <f t="shared" si="6"/>
        <v>3696</v>
      </c>
      <c r="O32" s="1300">
        <f t="shared" si="13"/>
        <v>3696</v>
      </c>
      <c r="P32" s="824">
        <f t="shared" si="8"/>
        <v>-16856</v>
      </c>
      <c r="Q32" s="1300">
        <v>-13160</v>
      </c>
      <c r="R32" s="824">
        <f t="shared" si="9"/>
        <v>-3696</v>
      </c>
      <c r="S32" s="1300">
        <v>-3441</v>
      </c>
      <c r="T32" s="1300">
        <v>-255</v>
      </c>
      <c r="U32" s="1300">
        <v>32431</v>
      </c>
      <c r="V32" s="1300">
        <v>0</v>
      </c>
      <c r="W32" s="825">
        <v>0</v>
      </c>
      <c r="X32" s="825">
        <v>0</v>
      </c>
      <c r="Y32" s="1299"/>
      <c r="Z32" s="1299"/>
    </row>
    <row r="33" spans="1:26" ht="32.25" customHeight="1">
      <c r="A33" s="607" t="s">
        <v>1310</v>
      </c>
      <c r="B33" s="361" t="s">
        <v>1175</v>
      </c>
      <c r="C33" s="364" t="s">
        <v>365</v>
      </c>
      <c r="D33" s="369" t="s">
        <v>366</v>
      </c>
      <c r="E33" s="824">
        <f t="shared" si="0"/>
        <v>17343</v>
      </c>
      <c r="F33" s="824">
        <f t="shared" si="1"/>
        <v>813</v>
      </c>
      <c r="G33" s="1300">
        <v>740</v>
      </c>
      <c r="H33" s="1300">
        <v>73</v>
      </c>
      <c r="I33" s="1300">
        <v>28</v>
      </c>
      <c r="J33" s="824">
        <f t="shared" si="3"/>
        <v>16530</v>
      </c>
      <c r="K33" s="1300">
        <v>15109</v>
      </c>
      <c r="L33" s="1300">
        <v>1421</v>
      </c>
      <c r="M33" s="824">
        <f t="shared" si="5"/>
        <v>16530</v>
      </c>
      <c r="N33" s="824">
        <f t="shared" si="6"/>
        <v>16530</v>
      </c>
      <c r="O33" s="1300">
        <f t="shared" si="13"/>
        <v>16530</v>
      </c>
      <c r="P33" s="824">
        <f t="shared" si="8"/>
        <v>-15613</v>
      </c>
      <c r="Q33" s="1300">
        <v>-86</v>
      </c>
      <c r="R33" s="824">
        <f t="shared" si="9"/>
        <v>-15527</v>
      </c>
      <c r="S33" s="1300">
        <v>-14106</v>
      </c>
      <c r="T33" s="1300">
        <v>-1421</v>
      </c>
      <c r="U33" s="1300">
        <v>1688</v>
      </c>
      <c r="V33" s="1300">
        <v>1003</v>
      </c>
      <c r="W33" s="825">
        <v>0</v>
      </c>
      <c r="X33" s="825">
        <v>0</v>
      </c>
      <c r="Y33" s="1299"/>
      <c r="Z33" s="1299"/>
    </row>
    <row r="34" spans="1:26" ht="33.75" customHeight="1">
      <c r="A34" s="607" t="s">
        <v>1625</v>
      </c>
      <c r="B34" s="361" t="s">
        <v>1191</v>
      </c>
      <c r="C34" s="364" t="s">
        <v>736</v>
      </c>
      <c r="D34" s="370" t="s">
        <v>1279</v>
      </c>
      <c r="E34" s="824">
        <f t="shared" si="0"/>
        <v>12753</v>
      </c>
      <c r="F34" s="824">
        <f t="shared" si="1"/>
        <v>688</v>
      </c>
      <c r="G34" s="1300">
        <v>615</v>
      </c>
      <c r="H34" s="1300">
        <v>73</v>
      </c>
      <c r="I34" s="1300">
        <v>28</v>
      </c>
      <c r="J34" s="824">
        <f t="shared" si="3"/>
        <v>12065</v>
      </c>
      <c r="K34" s="1300">
        <v>11442</v>
      </c>
      <c r="L34" s="1300">
        <v>623</v>
      </c>
      <c r="M34" s="824">
        <f t="shared" si="5"/>
        <v>12065</v>
      </c>
      <c r="N34" s="824">
        <f t="shared" si="6"/>
        <v>12065</v>
      </c>
      <c r="O34" s="1300">
        <f t="shared" si="13"/>
        <v>12065</v>
      </c>
      <c r="P34" s="824">
        <f t="shared" si="8"/>
        <v>-11551</v>
      </c>
      <c r="Q34" s="1300">
        <v>-54</v>
      </c>
      <c r="R34" s="824">
        <f t="shared" si="9"/>
        <v>-11497</v>
      </c>
      <c r="S34" s="1300">
        <v>-10874</v>
      </c>
      <c r="T34" s="1300">
        <v>-623</v>
      </c>
      <c r="U34" s="1300">
        <v>1202</v>
      </c>
      <c r="V34" s="1300">
        <v>568</v>
      </c>
      <c r="W34" s="825">
        <v>0</v>
      </c>
      <c r="X34" s="825">
        <v>0</v>
      </c>
      <c r="Y34" s="1299"/>
      <c r="Z34" s="1299"/>
    </row>
    <row r="35" spans="1:26" ht="28.5" customHeight="1">
      <c r="A35" s="607" t="s">
        <v>1626</v>
      </c>
      <c r="B35" s="361" t="s">
        <v>1192</v>
      </c>
      <c r="C35" s="364" t="s">
        <v>737</v>
      </c>
      <c r="D35" s="371" t="s">
        <v>1139</v>
      </c>
      <c r="E35" s="822">
        <f t="shared" si="0"/>
        <v>1911</v>
      </c>
      <c r="F35" s="822">
        <f t="shared" si="1"/>
        <v>85</v>
      </c>
      <c r="G35" s="1301">
        <v>85</v>
      </c>
      <c r="H35" s="1301">
        <v>0</v>
      </c>
      <c r="I35" s="1301">
        <v>0</v>
      </c>
      <c r="J35" s="822">
        <f t="shared" si="3"/>
        <v>1826</v>
      </c>
      <c r="K35" s="1301">
        <v>1456</v>
      </c>
      <c r="L35" s="1301">
        <v>370</v>
      </c>
      <c r="M35" s="822">
        <f t="shared" si="5"/>
        <v>1826</v>
      </c>
      <c r="N35" s="822">
        <f t="shared" si="6"/>
        <v>1826</v>
      </c>
      <c r="O35" s="1300">
        <f t="shared" si="13"/>
        <v>1826</v>
      </c>
      <c r="P35" s="822">
        <f t="shared" si="8"/>
        <v>-1840</v>
      </c>
      <c r="Q35" s="1301">
        <v>-14</v>
      </c>
      <c r="R35" s="822">
        <f t="shared" si="9"/>
        <v>-1826</v>
      </c>
      <c r="S35" s="1301">
        <v>-1456</v>
      </c>
      <c r="T35" s="1301">
        <v>-370</v>
      </c>
      <c r="U35" s="1301">
        <v>35</v>
      </c>
      <c r="V35" s="1301">
        <v>0</v>
      </c>
      <c r="W35" s="818">
        <v>0</v>
      </c>
      <c r="X35" s="818">
        <v>0</v>
      </c>
      <c r="Y35" s="1299"/>
      <c r="Z35" s="1299"/>
    </row>
    <row r="36" spans="1:26" ht="26.4">
      <c r="A36" s="607" t="s">
        <v>1627</v>
      </c>
      <c r="B36" s="361" t="s">
        <v>1193</v>
      </c>
      <c r="C36" s="372" t="s">
        <v>837</v>
      </c>
      <c r="D36" s="373" t="s">
        <v>762</v>
      </c>
      <c r="E36" s="826">
        <f>E18+E19+E25</f>
        <v>67043</v>
      </c>
      <c r="F36" s="826">
        <f t="shared" ref="F36:X36" si="14">F18+F19+F25</f>
        <v>46406</v>
      </c>
      <c r="G36" s="826">
        <f t="shared" si="14"/>
        <v>46333</v>
      </c>
      <c r="H36" s="826">
        <f t="shared" si="14"/>
        <v>73</v>
      </c>
      <c r="I36" s="826">
        <f t="shared" si="14"/>
        <v>28</v>
      </c>
      <c r="J36" s="826">
        <f t="shared" si="14"/>
        <v>20637</v>
      </c>
      <c r="K36" s="826">
        <f t="shared" si="14"/>
        <v>18772</v>
      </c>
      <c r="L36" s="826">
        <f t="shared" si="14"/>
        <v>1865</v>
      </c>
      <c r="M36" s="826">
        <f t="shared" si="14"/>
        <v>20637</v>
      </c>
      <c r="N36" s="826">
        <f t="shared" si="14"/>
        <v>20637</v>
      </c>
      <c r="O36" s="826">
        <f t="shared" si="14"/>
        <v>20637</v>
      </c>
      <c r="P36" s="826">
        <f t="shared" si="14"/>
        <v>-32785</v>
      </c>
      <c r="Q36" s="826">
        <f t="shared" si="14"/>
        <v>-13247</v>
      </c>
      <c r="R36" s="826">
        <f t="shared" si="14"/>
        <v>-19538</v>
      </c>
      <c r="S36" s="826">
        <f t="shared" si="14"/>
        <v>-17673</v>
      </c>
      <c r="T36" s="826">
        <f t="shared" si="14"/>
        <v>-1865</v>
      </c>
      <c r="U36" s="826">
        <f t="shared" si="14"/>
        <v>34216</v>
      </c>
      <c r="V36" s="826">
        <f t="shared" si="14"/>
        <v>1087</v>
      </c>
      <c r="W36" s="826">
        <f t="shared" si="14"/>
        <v>0</v>
      </c>
      <c r="X36" s="826">
        <f t="shared" si="14"/>
        <v>0</v>
      </c>
      <c r="Y36" s="1299"/>
      <c r="Z36" s="1299"/>
    </row>
    <row r="37" spans="1:26" ht="26.4">
      <c r="A37" s="607" t="s">
        <v>1642</v>
      </c>
      <c r="B37" s="361" t="s">
        <v>1387</v>
      </c>
      <c r="C37" s="374" t="s">
        <v>133</v>
      </c>
      <c r="D37" s="306" t="s">
        <v>2</v>
      </c>
      <c r="E37" s="821">
        <f t="shared" si="0"/>
        <v>0</v>
      </c>
      <c r="F37" s="821">
        <f t="shared" si="1"/>
        <v>0</v>
      </c>
      <c r="G37" s="821">
        <f>G38+G39+G40+G41+G42</f>
        <v>0</v>
      </c>
      <c r="H37" s="821">
        <f t="shared" ref="H37:I37" si="15">H38+H39+H40+H41+H42</f>
        <v>0</v>
      </c>
      <c r="I37" s="821">
        <f t="shared" si="15"/>
        <v>0</v>
      </c>
      <c r="J37" s="821">
        <f t="shared" si="3"/>
        <v>0</v>
      </c>
      <c r="K37" s="821">
        <f t="shared" ref="K37:L37" si="16">K38+K39+K40+K41+K42</f>
        <v>0</v>
      </c>
      <c r="L37" s="821">
        <f t="shared" si="16"/>
        <v>0</v>
      </c>
      <c r="M37" s="821">
        <f t="shared" si="5"/>
        <v>0</v>
      </c>
      <c r="N37" s="821">
        <f t="shared" si="6"/>
        <v>0</v>
      </c>
      <c r="O37" s="821">
        <f t="shared" ref="O37:Q37" si="17">O38+O39+O40+O41+O42</f>
        <v>0</v>
      </c>
      <c r="P37" s="821">
        <f t="shared" si="8"/>
        <v>0</v>
      </c>
      <c r="Q37" s="821">
        <f t="shared" si="17"/>
        <v>0</v>
      </c>
      <c r="R37" s="821">
        <f t="shared" si="9"/>
        <v>0</v>
      </c>
      <c r="S37" s="821">
        <f t="shared" ref="S37:X37" si="18">S38+S39+S40+S41+S42</f>
        <v>0</v>
      </c>
      <c r="T37" s="821">
        <f t="shared" si="18"/>
        <v>0</v>
      </c>
      <c r="U37" s="821">
        <f t="shared" si="18"/>
        <v>0</v>
      </c>
      <c r="V37" s="821">
        <f t="shared" si="18"/>
        <v>0</v>
      </c>
      <c r="W37" s="821">
        <f t="shared" si="18"/>
        <v>0</v>
      </c>
      <c r="X37" s="821">
        <f t="shared" si="18"/>
        <v>0</v>
      </c>
      <c r="Y37" s="1299"/>
      <c r="Z37" s="1299"/>
    </row>
    <row r="38" spans="1:26" ht="26.4">
      <c r="A38" s="607" t="s">
        <v>1643</v>
      </c>
      <c r="B38" s="361" t="s">
        <v>1388</v>
      </c>
      <c r="C38" s="364" t="s">
        <v>358</v>
      </c>
      <c r="D38" s="306" t="s">
        <v>359</v>
      </c>
      <c r="E38" s="822">
        <f t="shared" si="0"/>
        <v>0</v>
      </c>
      <c r="F38" s="822">
        <f t="shared" si="1"/>
        <v>0</v>
      </c>
      <c r="G38" s="818">
        <v>0</v>
      </c>
      <c r="H38" s="818">
        <v>0</v>
      </c>
      <c r="I38" s="818">
        <v>0</v>
      </c>
      <c r="J38" s="822">
        <f t="shared" si="3"/>
        <v>0</v>
      </c>
      <c r="K38" s="818">
        <v>0</v>
      </c>
      <c r="L38" s="818">
        <v>0</v>
      </c>
      <c r="M38" s="822">
        <f t="shared" si="5"/>
        <v>0</v>
      </c>
      <c r="N38" s="822">
        <f t="shared" si="6"/>
        <v>0</v>
      </c>
      <c r="O38" s="818">
        <v>0</v>
      </c>
      <c r="P38" s="822">
        <f t="shared" si="8"/>
        <v>0</v>
      </c>
      <c r="Q38" s="818">
        <v>0</v>
      </c>
      <c r="R38" s="822">
        <f t="shared" si="9"/>
        <v>0</v>
      </c>
      <c r="S38" s="818">
        <v>0</v>
      </c>
      <c r="T38" s="818">
        <v>0</v>
      </c>
      <c r="U38" s="818">
        <v>0</v>
      </c>
      <c r="V38" s="818">
        <v>0</v>
      </c>
      <c r="W38" s="818">
        <v>0</v>
      </c>
      <c r="X38" s="818">
        <v>0</v>
      </c>
      <c r="Y38" s="1299"/>
      <c r="Z38" s="1299"/>
    </row>
    <row r="39" spans="1:26" ht="26.4">
      <c r="A39" s="607" t="s">
        <v>1644</v>
      </c>
      <c r="B39" s="361" t="s">
        <v>1389</v>
      </c>
      <c r="C39" s="364" t="s">
        <v>85</v>
      </c>
      <c r="D39" s="306" t="s">
        <v>360</v>
      </c>
      <c r="E39" s="822">
        <f t="shared" si="0"/>
        <v>0</v>
      </c>
      <c r="F39" s="822">
        <f t="shared" si="1"/>
        <v>0</v>
      </c>
      <c r="G39" s="818">
        <v>0</v>
      </c>
      <c r="H39" s="818">
        <v>0</v>
      </c>
      <c r="I39" s="818">
        <v>0</v>
      </c>
      <c r="J39" s="822">
        <f t="shared" si="3"/>
        <v>0</v>
      </c>
      <c r="K39" s="818">
        <v>0</v>
      </c>
      <c r="L39" s="818">
        <v>0</v>
      </c>
      <c r="M39" s="822">
        <f t="shared" si="5"/>
        <v>0</v>
      </c>
      <c r="N39" s="822">
        <f t="shared" si="6"/>
        <v>0</v>
      </c>
      <c r="O39" s="818">
        <v>0</v>
      </c>
      <c r="P39" s="822">
        <f t="shared" si="8"/>
        <v>0</v>
      </c>
      <c r="Q39" s="818">
        <v>0</v>
      </c>
      <c r="R39" s="822">
        <f t="shared" si="9"/>
        <v>0</v>
      </c>
      <c r="S39" s="818">
        <v>0</v>
      </c>
      <c r="T39" s="818">
        <v>0</v>
      </c>
      <c r="U39" s="818">
        <v>0</v>
      </c>
      <c r="V39" s="818">
        <v>0</v>
      </c>
      <c r="W39" s="818">
        <v>0</v>
      </c>
      <c r="X39" s="818">
        <v>0</v>
      </c>
      <c r="Y39" s="1299"/>
      <c r="Z39" s="1299"/>
    </row>
    <row r="40" spans="1:26" ht="26.4">
      <c r="A40" s="607" t="s">
        <v>1645</v>
      </c>
      <c r="B40" s="361" t="s">
        <v>1520</v>
      </c>
      <c r="C40" s="364" t="s">
        <v>361</v>
      </c>
      <c r="D40" s="306" t="s">
        <v>353</v>
      </c>
      <c r="E40" s="822">
        <f t="shared" si="0"/>
        <v>0</v>
      </c>
      <c r="F40" s="822">
        <f t="shared" si="1"/>
        <v>0</v>
      </c>
      <c r="G40" s="818">
        <v>0</v>
      </c>
      <c r="H40" s="818">
        <v>0</v>
      </c>
      <c r="I40" s="818">
        <v>0</v>
      </c>
      <c r="J40" s="822">
        <f t="shared" si="3"/>
        <v>0</v>
      </c>
      <c r="K40" s="818">
        <v>0</v>
      </c>
      <c r="L40" s="818">
        <v>0</v>
      </c>
      <c r="M40" s="822">
        <f t="shared" si="5"/>
        <v>0</v>
      </c>
      <c r="N40" s="822">
        <f t="shared" si="6"/>
        <v>0</v>
      </c>
      <c r="O40" s="818">
        <v>0</v>
      </c>
      <c r="P40" s="822">
        <f t="shared" si="8"/>
        <v>0</v>
      </c>
      <c r="Q40" s="818">
        <v>0</v>
      </c>
      <c r="R40" s="822">
        <f t="shared" si="9"/>
        <v>0</v>
      </c>
      <c r="S40" s="818">
        <v>0</v>
      </c>
      <c r="T40" s="818">
        <v>0</v>
      </c>
      <c r="U40" s="818">
        <v>0</v>
      </c>
      <c r="V40" s="818">
        <v>0</v>
      </c>
      <c r="W40" s="818">
        <v>0</v>
      </c>
      <c r="X40" s="818">
        <v>0</v>
      </c>
      <c r="Y40" s="1299"/>
      <c r="Z40" s="1299"/>
    </row>
    <row r="41" spans="1:26" ht="26.4">
      <c r="A41" s="607" t="s">
        <v>1646</v>
      </c>
      <c r="B41" s="361" t="s">
        <v>1474</v>
      </c>
      <c r="C41" s="364" t="s">
        <v>362</v>
      </c>
      <c r="D41" s="306" t="s">
        <v>355</v>
      </c>
      <c r="E41" s="822">
        <f t="shared" si="0"/>
        <v>0</v>
      </c>
      <c r="F41" s="822">
        <f t="shared" si="1"/>
        <v>0</v>
      </c>
      <c r="G41" s="818">
        <v>0</v>
      </c>
      <c r="H41" s="818">
        <v>0</v>
      </c>
      <c r="I41" s="818">
        <v>0</v>
      </c>
      <c r="J41" s="822">
        <f t="shared" si="3"/>
        <v>0</v>
      </c>
      <c r="K41" s="818">
        <v>0</v>
      </c>
      <c r="L41" s="818">
        <v>0</v>
      </c>
      <c r="M41" s="822">
        <f t="shared" si="5"/>
        <v>0</v>
      </c>
      <c r="N41" s="822">
        <f t="shared" si="6"/>
        <v>0</v>
      </c>
      <c r="O41" s="818">
        <v>0</v>
      </c>
      <c r="P41" s="822">
        <f t="shared" si="8"/>
        <v>0</v>
      </c>
      <c r="Q41" s="818">
        <v>0</v>
      </c>
      <c r="R41" s="822">
        <f t="shared" si="9"/>
        <v>0</v>
      </c>
      <c r="S41" s="818">
        <v>0</v>
      </c>
      <c r="T41" s="818">
        <v>0</v>
      </c>
      <c r="U41" s="818">
        <v>0</v>
      </c>
      <c r="V41" s="818">
        <v>0</v>
      </c>
      <c r="W41" s="818">
        <v>0</v>
      </c>
      <c r="X41" s="818">
        <v>0</v>
      </c>
      <c r="Y41" s="1299"/>
      <c r="Z41" s="1299"/>
    </row>
    <row r="42" spans="1:26" ht="26.4">
      <c r="A42" s="607" t="s">
        <v>1647</v>
      </c>
      <c r="B42" s="361" t="s">
        <v>1521</v>
      </c>
      <c r="C42" s="364" t="s">
        <v>363</v>
      </c>
      <c r="D42" s="306" t="s">
        <v>357</v>
      </c>
      <c r="E42" s="822">
        <f t="shared" si="0"/>
        <v>0</v>
      </c>
      <c r="F42" s="822">
        <f t="shared" si="1"/>
        <v>0</v>
      </c>
      <c r="G42" s="818">
        <v>0</v>
      </c>
      <c r="H42" s="818">
        <v>0</v>
      </c>
      <c r="I42" s="818">
        <v>0</v>
      </c>
      <c r="J42" s="822">
        <f t="shared" si="3"/>
        <v>0</v>
      </c>
      <c r="K42" s="818">
        <v>0</v>
      </c>
      <c r="L42" s="818">
        <v>0</v>
      </c>
      <c r="M42" s="822">
        <f t="shared" si="5"/>
        <v>0</v>
      </c>
      <c r="N42" s="822">
        <f t="shared" si="6"/>
        <v>0</v>
      </c>
      <c r="O42" s="818">
        <v>0</v>
      </c>
      <c r="P42" s="822">
        <f t="shared" si="8"/>
        <v>0</v>
      </c>
      <c r="Q42" s="818">
        <v>0</v>
      </c>
      <c r="R42" s="822">
        <f t="shared" si="9"/>
        <v>0</v>
      </c>
      <c r="S42" s="818">
        <v>0</v>
      </c>
      <c r="T42" s="818">
        <v>0</v>
      </c>
      <c r="U42" s="818">
        <v>0</v>
      </c>
      <c r="V42" s="818">
        <v>0</v>
      </c>
      <c r="W42" s="818">
        <v>0</v>
      </c>
      <c r="X42" s="818">
        <v>0</v>
      </c>
      <c r="Y42" s="1299"/>
      <c r="Z42" s="1299"/>
    </row>
    <row r="43" spans="1:26" ht="26.4">
      <c r="A43" s="607" t="s">
        <v>1631</v>
      </c>
      <c r="B43" s="361" t="s">
        <v>1406</v>
      </c>
      <c r="C43" s="374" t="s">
        <v>134</v>
      </c>
      <c r="D43" s="375" t="s">
        <v>364</v>
      </c>
      <c r="E43" s="823">
        <f t="shared" si="0"/>
        <v>0</v>
      </c>
      <c r="F43" s="823">
        <f t="shared" si="1"/>
        <v>0</v>
      </c>
      <c r="G43" s="823">
        <f>G44+G45+G46+G47+G48+G51</f>
        <v>0</v>
      </c>
      <c r="H43" s="823">
        <f t="shared" ref="H43:I43" si="19">H44+H45+H46+H47+H48+H51</f>
        <v>0</v>
      </c>
      <c r="I43" s="823">
        <f t="shared" si="19"/>
        <v>0</v>
      </c>
      <c r="J43" s="823">
        <f t="shared" si="3"/>
        <v>0</v>
      </c>
      <c r="K43" s="823">
        <f t="shared" ref="K43:L43" si="20">K44+K45+K46+K47+K48+K51</f>
        <v>0</v>
      </c>
      <c r="L43" s="823">
        <f t="shared" si="20"/>
        <v>0</v>
      </c>
      <c r="M43" s="823">
        <f t="shared" si="5"/>
        <v>0</v>
      </c>
      <c r="N43" s="823">
        <f t="shared" si="6"/>
        <v>0</v>
      </c>
      <c r="O43" s="823">
        <f t="shared" ref="O43:Q43" si="21">O44+O45+O46+O47+O48+O51</f>
        <v>0</v>
      </c>
      <c r="P43" s="823">
        <f t="shared" si="8"/>
        <v>0</v>
      </c>
      <c r="Q43" s="823">
        <f t="shared" si="21"/>
        <v>0</v>
      </c>
      <c r="R43" s="823">
        <f t="shared" si="9"/>
        <v>0</v>
      </c>
      <c r="S43" s="823">
        <f t="shared" ref="S43:X43" si="22">S44+S45+S46+S47+S48+S51</f>
        <v>0</v>
      </c>
      <c r="T43" s="823">
        <f t="shared" si="22"/>
        <v>0</v>
      </c>
      <c r="U43" s="823">
        <f t="shared" si="22"/>
        <v>0</v>
      </c>
      <c r="V43" s="823">
        <f t="shared" si="22"/>
        <v>0</v>
      </c>
      <c r="W43" s="823">
        <f t="shared" si="22"/>
        <v>0</v>
      </c>
      <c r="X43" s="823">
        <f t="shared" si="22"/>
        <v>0</v>
      </c>
      <c r="Y43" s="1299"/>
      <c r="Z43" s="1299"/>
    </row>
    <row r="44" spans="1:26" ht="26.4">
      <c r="A44" s="607" t="s">
        <v>1632</v>
      </c>
      <c r="B44" s="361" t="s">
        <v>1407</v>
      </c>
      <c r="C44" s="364" t="s">
        <v>358</v>
      </c>
      <c r="D44" s="306" t="s">
        <v>359</v>
      </c>
      <c r="E44" s="824">
        <f t="shared" si="0"/>
        <v>0</v>
      </c>
      <c r="F44" s="824">
        <f t="shared" si="1"/>
        <v>0</v>
      </c>
      <c r="G44" s="825">
        <v>0</v>
      </c>
      <c r="H44" s="825">
        <v>0</v>
      </c>
      <c r="I44" s="825">
        <v>0</v>
      </c>
      <c r="J44" s="824">
        <f t="shared" si="3"/>
        <v>0</v>
      </c>
      <c r="K44" s="825">
        <v>0</v>
      </c>
      <c r="L44" s="825">
        <v>0</v>
      </c>
      <c r="M44" s="824">
        <f t="shared" si="5"/>
        <v>0</v>
      </c>
      <c r="N44" s="824">
        <f t="shared" si="6"/>
        <v>0</v>
      </c>
      <c r="O44" s="825">
        <v>0</v>
      </c>
      <c r="P44" s="824">
        <f t="shared" si="8"/>
        <v>0</v>
      </c>
      <c r="Q44" s="825">
        <v>0</v>
      </c>
      <c r="R44" s="824">
        <f t="shared" si="9"/>
        <v>0</v>
      </c>
      <c r="S44" s="825">
        <v>0</v>
      </c>
      <c r="T44" s="825">
        <v>0</v>
      </c>
      <c r="U44" s="825">
        <v>0</v>
      </c>
      <c r="V44" s="825">
        <v>0</v>
      </c>
      <c r="W44" s="825">
        <v>0</v>
      </c>
      <c r="X44" s="825">
        <v>0</v>
      </c>
      <c r="Y44" s="1299"/>
      <c r="Z44" s="1299"/>
    </row>
    <row r="45" spans="1:26" ht="26.4">
      <c r="A45" s="607" t="s">
        <v>1648</v>
      </c>
      <c r="B45" s="361" t="s">
        <v>1522</v>
      </c>
      <c r="C45" s="364" t="s">
        <v>85</v>
      </c>
      <c r="D45" s="306" t="s">
        <v>360</v>
      </c>
      <c r="E45" s="824">
        <f t="shared" si="0"/>
        <v>0</v>
      </c>
      <c r="F45" s="824">
        <f t="shared" si="1"/>
        <v>0</v>
      </c>
      <c r="G45" s="825">
        <v>0</v>
      </c>
      <c r="H45" s="825">
        <v>0</v>
      </c>
      <c r="I45" s="825">
        <v>0</v>
      </c>
      <c r="J45" s="824">
        <f t="shared" si="3"/>
        <v>0</v>
      </c>
      <c r="K45" s="825">
        <v>0</v>
      </c>
      <c r="L45" s="825">
        <v>0</v>
      </c>
      <c r="M45" s="824">
        <f t="shared" si="5"/>
        <v>0</v>
      </c>
      <c r="N45" s="824">
        <f t="shared" si="6"/>
        <v>0</v>
      </c>
      <c r="O45" s="825">
        <v>0</v>
      </c>
      <c r="P45" s="824">
        <f t="shared" si="8"/>
        <v>0</v>
      </c>
      <c r="Q45" s="825">
        <v>0</v>
      </c>
      <c r="R45" s="824">
        <f t="shared" si="9"/>
        <v>0</v>
      </c>
      <c r="S45" s="825">
        <v>0</v>
      </c>
      <c r="T45" s="825">
        <v>0</v>
      </c>
      <c r="U45" s="825">
        <v>0</v>
      </c>
      <c r="V45" s="825">
        <v>0</v>
      </c>
      <c r="W45" s="825">
        <v>0</v>
      </c>
      <c r="X45" s="825">
        <v>0</v>
      </c>
      <c r="Y45" s="1299"/>
      <c r="Z45" s="1299"/>
    </row>
    <row r="46" spans="1:26" ht="26.4">
      <c r="A46" s="607" t="s">
        <v>1649</v>
      </c>
      <c r="B46" s="361" t="s">
        <v>1523</v>
      </c>
      <c r="C46" s="364" t="s">
        <v>361</v>
      </c>
      <c r="D46" s="306" t="s">
        <v>353</v>
      </c>
      <c r="E46" s="824">
        <f t="shared" si="0"/>
        <v>0</v>
      </c>
      <c r="F46" s="824">
        <f t="shared" si="1"/>
        <v>0</v>
      </c>
      <c r="G46" s="825">
        <v>0</v>
      </c>
      <c r="H46" s="825">
        <v>0</v>
      </c>
      <c r="I46" s="825">
        <v>0</v>
      </c>
      <c r="J46" s="824">
        <f t="shared" si="3"/>
        <v>0</v>
      </c>
      <c r="K46" s="825">
        <v>0</v>
      </c>
      <c r="L46" s="825">
        <v>0</v>
      </c>
      <c r="M46" s="824">
        <f t="shared" si="5"/>
        <v>0</v>
      </c>
      <c r="N46" s="824">
        <f t="shared" si="6"/>
        <v>0</v>
      </c>
      <c r="O46" s="825">
        <v>0</v>
      </c>
      <c r="P46" s="824">
        <f t="shared" si="8"/>
        <v>0</v>
      </c>
      <c r="Q46" s="825">
        <v>0</v>
      </c>
      <c r="R46" s="824">
        <f t="shared" si="9"/>
        <v>0</v>
      </c>
      <c r="S46" s="825">
        <v>0</v>
      </c>
      <c r="T46" s="825">
        <v>0</v>
      </c>
      <c r="U46" s="825">
        <v>0</v>
      </c>
      <c r="V46" s="825">
        <v>0</v>
      </c>
      <c r="W46" s="825">
        <v>0</v>
      </c>
      <c r="X46" s="825">
        <v>0</v>
      </c>
      <c r="Y46" s="1299"/>
      <c r="Z46" s="1299"/>
    </row>
    <row r="47" spans="1:26" ht="26.4">
      <c r="A47" s="607" t="s">
        <v>1650</v>
      </c>
      <c r="B47" s="361" t="s">
        <v>1468</v>
      </c>
      <c r="C47" s="364" t="s">
        <v>362</v>
      </c>
      <c r="D47" s="306" t="s">
        <v>355</v>
      </c>
      <c r="E47" s="824">
        <f t="shared" si="0"/>
        <v>0</v>
      </c>
      <c r="F47" s="824">
        <f t="shared" si="1"/>
        <v>0</v>
      </c>
      <c r="G47" s="825">
        <v>0</v>
      </c>
      <c r="H47" s="825">
        <v>0</v>
      </c>
      <c r="I47" s="825">
        <v>0</v>
      </c>
      <c r="J47" s="824">
        <f t="shared" si="3"/>
        <v>0</v>
      </c>
      <c r="K47" s="825">
        <v>0</v>
      </c>
      <c r="L47" s="825">
        <v>0</v>
      </c>
      <c r="M47" s="824">
        <f t="shared" si="5"/>
        <v>0</v>
      </c>
      <c r="N47" s="824">
        <f t="shared" si="6"/>
        <v>0</v>
      </c>
      <c r="O47" s="825">
        <v>0</v>
      </c>
      <c r="P47" s="824">
        <f t="shared" si="8"/>
        <v>0</v>
      </c>
      <c r="Q47" s="825">
        <v>0</v>
      </c>
      <c r="R47" s="824">
        <f t="shared" si="9"/>
        <v>0</v>
      </c>
      <c r="S47" s="825">
        <v>0</v>
      </c>
      <c r="T47" s="825">
        <v>0</v>
      </c>
      <c r="U47" s="825">
        <v>0</v>
      </c>
      <c r="V47" s="825">
        <v>0</v>
      </c>
      <c r="W47" s="825">
        <v>0</v>
      </c>
      <c r="X47" s="825">
        <v>0</v>
      </c>
      <c r="Y47" s="1299"/>
      <c r="Z47" s="1299"/>
    </row>
    <row r="48" spans="1:26" ht="26.4">
      <c r="A48" s="607" t="s">
        <v>1651</v>
      </c>
      <c r="B48" s="361" t="s">
        <v>1514</v>
      </c>
      <c r="C48" s="364" t="s">
        <v>363</v>
      </c>
      <c r="D48" s="306" t="s">
        <v>357</v>
      </c>
      <c r="E48" s="824">
        <f t="shared" si="0"/>
        <v>0</v>
      </c>
      <c r="F48" s="824">
        <f t="shared" si="1"/>
        <v>0</v>
      </c>
      <c r="G48" s="825">
        <v>0</v>
      </c>
      <c r="H48" s="825">
        <v>0</v>
      </c>
      <c r="I48" s="825">
        <v>0</v>
      </c>
      <c r="J48" s="824">
        <f t="shared" si="3"/>
        <v>0</v>
      </c>
      <c r="K48" s="825">
        <v>0</v>
      </c>
      <c r="L48" s="825">
        <v>0</v>
      </c>
      <c r="M48" s="824">
        <f t="shared" si="5"/>
        <v>0</v>
      </c>
      <c r="N48" s="824">
        <f t="shared" si="6"/>
        <v>0</v>
      </c>
      <c r="O48" s="825">
        <v>0</v>
      </c>
      <c r="P48" s="824">
        <f t="shared" si="8"/>
        <v>0</v>
      </c>
      <c r="Q48" s="825">
        <v>0</v>
      </c>
      <c r="R48" s="824">
        <f t="shared" si="9"/>
        <v>0</v>
      </c>
      <c r="S48" s="825">
        <v>0</v>
      </c>
      <c r="T48" s="825">
        <v>0</v>
      </c>
      <c r="U48" s="825">
        <v>0</v>
      </c>
      <c r="V48" s="825">
        <v>0</v>
      </c>
      <c r="W48" s="825">
        <v>0</v>
      </c>
      <c r="X48" s="825">
        <v>0</v>
      </c>
      <c r="Y48" s="1299"/>
      <c r="Z48" s="1299"/>
    </row>
    <row r="49" spans="1:26" ht="27" customHeight="1">
      <c r="A49" s="607" t="s">
        <v>1296</v>
      </c>
      <c r="B49" s="361" t="s">
        <v>1512</v>
      </c>
      <c r="C49" s="376" t="s">
        <v>734</v>
      </c>
      <c r="D49" s="306" t="s">
        <v>1091</v>
      </c>
      <c r="E49" s="824">
        <f t="shared" si="0"/>
        <v>0</v>
      </c>
      <c r="F49" s="824">
        <f t="shared" si="1"/>
        <v>0</v>
      </c>
      <c r="G49" s="825">
        <v>0</v>
      </c>
      <c r="H49" s="825">
        <v>0</v>
      </c>
      <c r="I49" s="825">
        <v>0</v>
      </c>
      <c r="J49" s="824">
        <f t="shared" si="3"/>
        <v>0</v>
      </c>
      <c r="K49" s="825">
        <v>0</v>
      </c>
      <c r="L49" s="825">
        <v>0</v>
      </c>
      <c r="M49" s="824">
        <f t="shared" si="5"/>
        <v>0</v>
      </c>
      <c r="N49" s="824">
        <f t="shared" si="6"/>
        <v>0</v>
      </c>
      <c r="O49" s="825">
        <v>0</v>
      </c>
      <c r="P49" s="824">
        <f t="shared" si="8"/>
        <v>0</v>
      </c>
      <c r="Q49" s="825">
        <v>0</v>
      </c>
      <c r="R49" s="824">
        <f t="shared" si="9"/>
        <v>0</v>
      </c>
      <c r="S49" s="825">
        <v>0</v>
      </c>
      <c r="T49" s="825">
        <v>0</v>
      </c>
      <c r="U49" s="825">
        <v>0</v>
      </c>
      <c r="V49" s="825">
        <v>0</v>
      </c>
      <c r="W49" s="825">
        <v>0</v>
      </c>
      <c r="X49" s="825">
        <v>0</v>
      </c>
      <c r="Y49" s="1299"/>
      <c r="Z49" s="1299"/>
    </row>
    <row r="50" spans="1:26" ht="26.25" customHeight="1">
      <c r="A50" s="607" t="s">
        <v>1297</v>
      </c>
      <c r="B50" s="361" t="s">
        <v>1524</v>
      </c>
      <c r="C50" s="376" t="s">
        <v>735</v>
      </c>
      <c r="D50" s="306" t="s">
        <v>1138</v>
      </c>
      <c r="E50" s="824">
        <f t="shared" si="0"/>
        <v>0</v>
      </c>
      <c r="F50" s="824">
        <f t="shared" si="1"/>
        <v>0</v>
      </c>
      <c r="G50" s="825">
        <v>0</v>
      </c>
      <c r="H50" s="825">
        <v>0</v>
      </c>
      <c r="I50" s="825">
        <v>0</v>
      </c>
      <c r="J50" s="824">
        <f t="shared" si="3"/>
        <v>0</v>
      </c>
      <c r="K50" s="825">
        <v>0</v>
      </c>
      <c r="L50" s="825">
        <v>0</v>
      </c>
      <c r="M50" s="824">
        <f t="shared" si="5"/>
        <v>0</v>
      </c>
      <c r="N50" s="824">
        <f t="shared" si="6"/>
        <v>0</v>
      </c>
      <c r="O50" s="825">
        <v>0</v>
      </c>
      <c r="P50" s="824">
        <f t="shared" si="8"/>
        <v>0</v>
      </c>
      <c r="Q50" s="825">
        <v>0</v>
      </c>
      <c r="R50" s="824">
        <f t="shared" si="9"/>
        <v>0</v>
      </c>
      <c r="S50" s="825">
        <v>0</v>
      </c>
      <c r="T50" s="825">
        <v>0</v>
      </c>
      <c r="U50" s="825">
        <v>0</v>
      </c>
      <c r="V50" s="825">
        <v>0</v>
      </c>
      <c r="W50" s="825">
        <v>0</v>
      </c>
      <c r="X50" s="825">
        <v>0</v>
      </c>
      <c r="Y50" s="1299"/>
      <c r="Z50" s="1299"/>
    </row>
    <row r="51" spans="1:26" ht="28.5" customHeight="1">
      <c r="A51" s="607" t="s">
        <v>1652</v>
      </c>
      <c r="B51" s="361" t="s">
        <v>1515</v>
      </c>
      <c r="C51" s="364" t="s">
        <v>365</v>
      </c>
      <c r="D51" s="306" t="s">
        <v>366</v>
      </c>
      <c r="E51" s="824">
        <f t="shared" si="0"/>
        <v>0</v>
      </c>
      <c r="F51" s="824">
        <f t="shared" si="1"/>
        <v>0</v>
      </c>
      <c r="G51" s="825">
        <v>0</v>
      </c>
      <c r="H51" s="825">
        <v>0</v>
      </c>
      <c r="I51" s="825">
        <v>0</v>
      </c>
      <c r="J51" s="824">
        <f t="shared" si="3"/>
        <v>0</v>
      </c>
      <c r="K51" s="825">
        <v>0</v>
      </c>
      <c r="L51" s="825">
        <v>0</v>
      </c>
      <c r="M51" s="824">
        <f t="shared" si="5"/>
        <v>0</v>
      </c>
      <c r="N51" s="824">
        <f t="shared" si="6"/>
        <v>0</v>
      </c>
      <c r="O51" s="825">
        <v>0</v>
      </c>
      <c r="P51" s="824">
        <f t="shared" si="8"/>
        <v>0</v>
      </c>
      <c r="Q51" s="825">
        <v>0</v>
      </c>
      <c r="R51" s="824">
        <f t="shared" si="9"/>
        <v>0</v>
      </c>
      <c r="S51" s="825">
        <v>0</v>
      </c>
      <c r="T51" s="825">
        <v>0</v>
      </c>
      <c r="U51" s="825">
        <v>0</v>
      </c>
      <c r="V51" s="825">
        <v>0</v>
      </c>
      <c r="W51" s="825">
        <v>0</v>
      </c>
      <c r="X51" s="825">
        <v>0</v>
      </c>
      <c r="Y51" s="1299"/>
      <c r="Z51" s="1299"/>
    </row>
    <row r="52" spans="1:26" ht="25.5" customHeight="1">
      <c r="A52" s="607" t="s">
        <v>1298</v>
      </c>
      <c r="B52" s="361" t="s">
        <v>1513</v>
      </c>
      <c r="C52" s="376" t="s">
        <v>736</v>
      </c>
      <c r="D52" s="306" t="s">
        <v>1138</v>
      </c>
      <c r="E52" s="824">
        <f t="shared" si="0"/>
        <v>0</v>
      </c>
      <c r="F52" s="824">
        <f t="shared" si="1"/>
        <v>0</v>
      </c>
      <c r="G52" s="825">
        <v>0</v>
      </c>
      <c r="H52" s="825">
        <v>0</v>
      </c>
      <c r="I52" s="825">
        <v>0</v>
      </c>
      <c r="J52" s="824">
        <f t="shared" si="3"/>
        <v>0</v>
      </c>
      <c r="K52" s="825">
        <v>0</v>
      </c>
      <c r="L52" s="825">
        <v>0</v>
      </c>
      <c r="M52" s="824">
        <f t="shared" si="5"/>
        <v>0</v>
      </c>
      <c r="N52" s="824">
        <f t="shared" si="6"/>
        <v>0</v>
      </c>
      <c r="O52" s="825">
        <v>0</v>
      </c>
      <c r="P52" s="824">
        <f t="shared" si="8"/>
        <v>0</v>
      </c>
      <c r="Q52" s="825">
        <v>0</v>
      </c>
      <c r="R52" s="824">
        <f t="shared" si="9"/>
        <v>0</v>
      </c>
      <c r="S52" s="825">
        <v>0</v>
      </c>
      <c r="T52" s="825">
        <v>0</v>
      </c>
      <c r="U52" s="825">
        <v>0</v>
      </c>
      <c r="V52" s="825">
        <v>0</v>
      </c>
      <c r="W52" s="825">
        <v>0</v>
      </c>
      <c r="X52" s="825">
        <v>0</v>
      </c>
      <c r="Y52" s="1299"/>
      <c r="Z52" s="1299"/>
    </row>
    <row r="53" spans="1:26" ht="29.25" customHeight="1">
      <c r="A53" s="607" t="s">
        <v>1299</v>
      </c>
      <c r="B53" s="361" t="s">
        <v>1525</v>
      </c>
      <c r="C53" s="376" t="s">
        <v>737</v>
      </c>
      <c r="D53" s="306" t="s">
        <v>1139</v>
      </c>
      <c r="E53" s="824">
        <f t="shared" si="0"/>
        <v>0</v>
      </c>
      <c r="F53" s="824">
        <f t="shared" si="1"/>
        <v>0</v>
      </c>
      <c r="G53" s="825">
        <v>0</v>
      </c>
      <c r="H53" s="825">
        <v>0</v>
      </c>
      <c r="I53" s="825">
        <v>0</v>
      </c>
      <c r="J53" s="824">
        <f t="shared" si="3"/>
        <v>0</v>
      </c>
      <c r="K53" s="825">
        <v>0</v>
      </c>
      <c r="L53" s="825">
        <v>0</v>
      </c>
      <c r="M53" s="824">
        <f t="shared" si="5"/>
        <v>0</v>
      </c>
      <c r="N53" s="824">
        <f t="shared" si="6"/>
        <v>0</v>
      </c>
      <c r="O53" s="825">
        <v>0</v>
      </c>
      <c r="P53" s="824">
        <f t="shared" si="8"/>
        <v>0</v>
      </c>
      <c r="Q53" s="825">
        <v>0</v>
      </c>
      <c r="R53" s="824">
        <f t="shared" si="9"/>
        <v>0</v>
      </c>
      <c r="S53" s="825">
        <v>0</v>
      </c>
      <c r="T53" s="825">
        <v>0</v>
      </c>
      <c r="U53" s="825">
        <v>0</v>
      </c>
      <c r="V53" s="825">
        <v>0</v>
      </c>
      <c r="W53" s="825">
        <v>0</v>
      </c>
      <c r="X53" s="825">
        <v>0</v>
      </c>
      <c r="Y53" s="1299"/>
      <c r="Z53" s="1299"/>
    </row>
    <row r="54" spans="1:26" ht="51.75" customHeight="1">
      <c r="A54" s="607" t="s">
        <v>1680</v>
      </c>
      <c r="B54" s="361" t="s">
        <v>1469</v>
      </c>
      <c r="C54" s="377" t="s">
        <v>838</v>
      </c>
      <c r="D54" s="373" t="s">
        <v>763</v>
      </c>
      <c r="E54" s="826">
        <f t="shared" si="0"/>
        <v>0</v>
      </c>
      <c r="F54" s="826">
        <f t="shared" si="1"/>
        <v>0</v>
      </c>
      <c r="G54" s="826">
        <f>G37+G43</f>
        <v>0</v>
      </c>
      <c r="H54" s="826">
        <f t="shared" ref="H54:L54" si="23">H37+H43</f>
        <v>0</v>
      </c>
      <c r="I54" s="826">
        <f t="shared" si="23"/>
        <v>0</v>
      </c>
      <c r="J54" s="826">
        <f t="shared" si="3"/>
        <v>0</v>
      </c>
      <c r="K54" s="826">
        <f t="shared" si="23"/>
        <v>0</v>
      </c>
      <c r="L54" s="826">
        <f t="shared" si="23"/>
        <v>0</v>
      </c>
      <c r="M54" s="826">
        <f t="shared" si="5"/>
        <v>0</v>
      </c>
      <c r="N54" s="826">
        <f t="shared" si="6"/>
        <v>0</v>
      </c>
      <c r="O54" s="826">
        <f t="shared" ref="O54:X54" si="24">O37+O43</f>
        <v>0</v>
      </c>
      <c r="P54" s="826">
        <f t="shared" si="8"/>
        <v>0</v>
      </c>
      <c r="Q54" s="826">
        <f t="shared" si="24"/>
        <v>0</v>
      </c>
      <c r="R54" s="826">
        <f t="shared" si="9"/>
        <v>0</v>
      </c>
      <c r="S54" s="826">
        <f t="shared" si="24"/>
        <v>0</v>
      </c>
      <c r="T54" s="826">
        <f t="shared" si="24"/>
        <v>0</v>
      </c>
      <c r="U54" s="826">
        <f t="shared" si="24"/>
        <v>0</v>
      </c>
      <c r="V54" s="826">
        <f t="shared" si="24"/>
        <v>0</v>
      </c>
      <c r="W54" s="826">
        <f t="shared" si="24"/>
        <v>0</v>
      </c>
      <c r="X54" s="826">
        <f t="shared" si="24"/>
        <v>0</v>
      </c>
      <c r="Y54" s="1299"/>
      <c r="Z54" s="1299"/>
    </row>
    <row r="55" spans="1:26" ht="26.4">
      <c r="A55" s="607" t="s">
        <v>1681</v>
      </c>
      <c r="B55" s="361" t="s">
        <v>1526</v>
      </c>
      <c r="C55" s="374" t="s">
        <v>133</v>
      </c>
      <c r="D55" s="306" t="s">
        <v>2</v>
      </c>
      <c r="E55" s="821">
        <f t="shared" si="0"/>
        <v>0</v>
      </c>
      <c r="F55" s="821">
        <f t="shared" si="1"/>
        <v>0</v>
      </c>
      <c r="G55" s="821">
        <f>G56+G57+G58+G59+G60</f>
        <v>0</v>
      </c>
      <c r="H55" s="821">
        <f t="shared" ref="H55:I55" si="25">H56+H57+H58+H59+H60</f>
        <v>0</v>
      </c>
      <c r="I55" s="821">
        <f t="shared" si="25"/>
        <v>0</v>
      </c>
      <c r="J55" s="821">
        <f t="shared" si="3"/>
        <v>0</v>
      </c>
      <c r="K55" s="821">
        <f t="shared" ref="K55:L55" si="26">K56+K57+K58+K59+K60</f>
        <v>0</v>
      </c>
      <c r="L55" s="821">
        <f t="shared" si="26"/>
        <v>0</v>
      </c>
      <c r="M55" s="821">
        <f t="shared" si="5"/>
        <v>0</v>
      </c>
      <c r="N55" s="1302"/>
      <c r="O55" s="821">
        <f t="shared" ref="O55" si="27">O56+O57+O58+O59+O60</f>
        <v>0</v>
      </c>
      <c r="P55" s="821">
        <f t="shared" si="8"/>
        <v>0</v>
      </c>
      <c r="Q55" s="1302"/>
      <c r="R55" s="821">
        <f t="shared" si="9"/>
        <v>0</v>
      </c>
      <c r="S55" s="821">
        <f t="shared" ref="S55:X55" si="28">S56+S57+S58+S59+S60</f>
        <v>0</v>
      </c>
      <c r="T55" s="821">
        <f t="shared" si="28"/>
        <v>0</v>
      </c>
      <c r="U55" s="821">
        <f t="shared" si="28"/>
        <v>0</v>
      </c>
      <c r="V55" s="821">
        <f t="shared" si="28"/>
        <v>0</v>
      </c>
      <c r="W55" s="821">
        <f t="shared" si="28"/>
        <v>0</v>
      </c>
      <c r="X55" s="821">
        <f t="shared" si="28"/>
        <v>0</v>
      </c>
      <c r="Y55" s="1299"/>
      <c r="Z55" s="1299"/>
    </row>
    <row r="56" spans="1:26" ht="26.4">
      <c r="A56" s="607" t="s">
        <v>1682</v>
      </c>
      <c r="B56" s="361" t="s">
        <v>1527</v>
      </c>
      <c r="C56" s="364" t="s">
        <v>358</v>
      </c>
      <c r="D56" s="306" t="s">
        <v>359</v>
      </c>
      <c r="E56" s="822">
        <f t="shared" si="0"/>
        <v>0</v>
      </c>
      <c r="F56" s="822">
        <f t="shared" si="1"/>
        <v>0</v>
      </c>
      <c r="G56" s="818">
        <v>0</v>
      </c>
      <c r="H56" s="818">
        <v>0</v>
      </c>
      <c r="I56" s="818">
        <v>0</v>
      </c>
      <c r="J56" s="822">
        <f t="shared" si="3"/>
        <v>0</v>
      </c>
      <c r="K56" s="818">
        <v>0</v>
      </c>
      <c r="L56" s="818">
        <v>0</v>
      </c>
      <c r="M56" s="822">
        <f t="shared" si="5"/>
        <v>0</v>
      </c>
      <c r="N56" s="1303"/>
      <c r="O56" s="818">
        <v>0</v>
      </c>
      <c r="P56" s="822">
        <f t="shared" si="8"/>
        <v>0</v>
      </c>
      <c r="Q56" s="1303"/>
      <c r="R56" s="822">
        <f t="shared" si="9"/>
        <v>0</v>
      </c>
      <c r="S56" s="818">
        <v>0</v>
      </c>
      <c r="T56" s="818">
        <v>0</v>
      </c>
      <c r="U56" s="818">
        <v>0</v>
      </c>
      <c r="V56" s="818">
        <v>0</v>
      </c>
      <c r="W56" s="818">
        <v>0</v>
      </c>
      <c r="X56" s="818">
        <v>0</v>
      </c>
      <c r="Y56" s="1299"/>
      <c r="Z56" s="1299"/>
    </row>
    <row r="57" spans="1:26" ht="26.4">
      <c r="A57" s="607" t="s">
        <v>1683</v>
      </c>
      <c r="B57" s="361" t="s">
        <v>1528</v>
      </c>
      <c r="C57" s="364" t="s">
        <v>85</v>
      </c>
      <c r="D57" s="306" t="s">
        <v>360</v>
      </c>
      <c r="E57" s="822">
        <f t="shared" si="0"/>
        <v>0</v>
      </c>
      <c r="F57" s="822">
        <f t="shared" si="1"/>
        <v>0</v>
      </c>
      <c r="G57" s="818">
        <v>0</v>
      </c>
      <c r="H57" s="818">
        <v>0</v>
      </c>
      <c r="I57" s="818">
        <v>0</v>
      </c>
      <c r="J57" s="822">
        <f t="shared" si="3"/>
        <v>0</v>
      </c>
      <c r="K57" s="818">
        <v>0</v>
      </c>
      <c r="L57" s="818">
        <v>0</v>
      </c>
      <c r="M57" s="822">
        <f t="shared" si="5"/>
        <v>0</v>
      </c>
      <c r="N57" s="1303"/>
      <c r="O57" s="818">
        <v>0</v>
      </c>
      <c r="P57" s="822">
        <f t="shared" si="8"/>
        <v>0</v>
      </c>
      <c r="Q57" s="1303"/>
      <c r="R57" s="822">
        <f t="shared" si="9"/>
        <v>0</v>
      </c>
      <c r="S57" s="818">
        <v>0</v>
      </c>
      <c r="T57" s="818">
        <v>0</v>
      </c>
      <c r="U57" s="818">
        <v>0</v>
      </c>
      <c r="V57" s="818">
        <v>0</v>
      </c>
      <c r="W57" s="818">
        <v>0</v>
      </c>
      <c r="X57" s="818">
        <v>0</v>
      </c>
      <c r="Y57" s="1299"/>
      <c r="Z57" s="1299"/>
    </row>
    <row r="58" spans="1:26" ht="26.4">
      <c r="A58" s="607" t="s">
        <v>1684</v>
      </c>
      <c r="B58" s="361" t="s">
        <v>1529</v>
      </c>
      <c r="C58" s="364" t="s">
        <v>361</v>
      </c>
      <c r="D58" s="306" t="s">
        <v>353</v>
      </c>
      <c r="E58" s="822">
        <f t="shared" si="0"/>
        <v>0</v>
      </c>
      <c r="F58" s="822">
        <f t="shared" si="1"/>
        <v>0</v>
      </c>
      <c r="G58" s="818">
        <v>0</v>
      </c>
      <c r="H58" s="818">
        <v>0</v>
      </c>
      <c r="I58" s="818">
        <v>0</v>
      </c>
      <c r="J58" s="822">
        <f t="shared" si="3"/>
        <v>0</v>
      </c>
      <c r="K58" s="818">
        <v>0</v>
      </c>
      <c r="L58" s="818">
        <v>0</v>
      </c>
      <c r="M58" s="822">
        <f t="shared" si="5"/>
        <v>0</v>
      </c>
      <c r="N58" s="1303"/>
      <c r="O58" s="818">
        <v>0</v>
      </c>
      <c r="P58" s="822">
        <f t="shared" si="8"/>
        <v>0</v>
      </c>
      <c r="Q58" s="1303"/>
      <c r="R58" s="822">
        <f t="shared" si="9"/>
        <v>0</v>
      </c>
      <c r="S58" s="818">
        <v>0</v>
      </c>
      <c r="T58" s="818">
        <v>0</v>
      </c>
      <c r="U58" s="818">
        <v>0</v>
      </c>
      <c r="V58" s="818">
        <v>0</v>
      </c>
      <c r="W58" s="818">
        <v>0</v>
      </c>
      <c r="X58" s="818">
        <v>0</v>
      </c>
      <c r="Y58" s="1299"/>
      <c r="Z58" s="1299"/>
    </row>
    <row r="59" spans="1:26" ht="26.4">
      <c r="A59" s="607" t="s">
        <v>1685</v>
      </c>
      <c r="B59" s="361" t="s">
        <v>1530</v>
      </c>
      <c r="C59" s="364" t="s">
        <v>362</v>
      </c>
      <c r="D59" s="306" t="s">
        <v>355</v>
      </c>
      <c r="E59" s="822">
        <f t="shared" si="0"/>
        <v>0</v>
      </c>
      <c r="F59" s="822">
        <f t="shared" si="1"/>
        <v>0</v>
      </c>
      <c r="G59" s="818">
        <v>0</v>
      </c>
      <c r="H59" s="818">
        <v>0</v>
      </c>
      <c r="I59" s="818">
        <v>0</v>
      </c>
      <c r="J59" s="822">
        <f t="shared" si="3"/>
        <v>0</v>
      </c>
      <c r="K59" s="818">
        <v>0</v>
      </c>
      <c r="L59" s="818">
        <v>0</v>
      </c>
      <c r="M59" s="822">
        <f t="shared" si="5"/>
        <v>0</v>
      </c>
      <c r="N59" s="1303"/>
      <c r="O59" s="818">
        <v>0</v>
      </c>
      <c r="P59" s="822">
        <f t="shared" si="8"/>
        <v>0</v>
      </c>
      <c r="Q59" s="1303"/>
      <c r="R59" s="822">
        <f t="shared" si="9"/>
        <v>0</v>
      </c>
      <c r="S59" s="818">
        <v>0</v>
      </c>
      <c r="T59" s="818">
        <v>0</v>
      </c>
      <c r="U59" s="818">
        <v>0</v>
      </c>
      <c r="V59" s="818">
        <v>0</v>
      </c>
      <c r="W59" s="818">
        <v>0</v>
      </c>
      <c r="X59" s="818">
        <v>0</v>
      </c>
      <c r="Y59" s="1299"/>
      <c r="Z59" s="1299"/>
    </row>
    <row r="60" spans="1:26" ht="26.4">
      <c r="A60" s="607" t="s">
        <v>1686</v>
      </c>
      <c r="B60" s="361" t="s">
        <v>1531</v>
      </c>
      <c r="C60" s="364" t="s">
        <v>363</v>
      </c>
      <c r="D60" s="306" t="s">
        <v>357</v>
      </c>
      <c r="E60" s="822">
        <f t="shared" si="0"/>
        <v>0</v>
      </c>
      <c r="F60" s="822">
        <f t="shared" si="1"/>
        <v>0</v>
      </c>
      <c r="G60" s="818">
        <v>0</v>
      </c>
      <c r="H60" s="818">
        <v>0</v>
      </c>
      <c r="I60" s="818">
        <v>0</v>
      </c>
      <c r="J60" s="822">
        <f t="shared" si="3"/>
        <v>0</v>
      </c>
      <c r="K60" s="818">
        <v>0</v>
      </c>
      <c r="L60" s="818">
        <v>0</v>
      </c>
      <c r="M60" s="822">
        <f t="shared" si="5"/>
        <v>0</v>
      </c>
      <c r="N60" s="1303"/>
      <c r="O60" s="818">
        <v>0</v>
      </c>
      <c r="P60" s="822">
        <f t="shared" si="8"/>
        <v>0</v>
      </c>
      <c r="Q60" s="1303"/>
      <c r="R60" s="822">
        <f t="shared" si="9"/>
        <v>0</v>
      </c>
      <c r="S60" s="818">
        <v>0</v>
      </c>
      <c r="T60" s="818">
        <v>0</v>
      </c>
      <c r="U60" s="818">
        <v>0</v>
      </c>
      <c r="V60" s="818">
        <v>0</v>
      </c>
      <c r="W60" s="818">
        <v>0</v>
      </c>
      <c r="X60" s="818">
        <v>0</v>
      </c>
      <c r="Y60" s="1299"/>
      <c r="Z60" s="1299"/>
    </row>
    <row r="61" spans="1:26" ht="26.4">
      <c r="A61" s="607" t="s">
        <v>1687</v>
      </c>
      <c r="B61" s="361" t="s">
        <v>1532</v>
      </c>
      <c r="C61" s="349" t="s">
        <v>134</v>
      </c>
      <c r="D61" s="375" t="s">
        <v>364</v>
      </c>
      <c r="E61" s="823">
        <f t="shared" si="0"/>
        <v>0</v>
      </c>
      <c r="F61" s="823">
        <f t="shared" si="1"/>
        <v>0</v>
      </c>
      <c r="G61" s="823">
        <f>G62+G63+G64+G65+G66+G69</f>
        <v>0</v>
      </c>
      <c r="H61" s="823">
        <f t="shared" ref="H61:I61" si="29">H62+H63+H64+H65+H66+H69</f>
        <v>0</v>
      </c>
      <c r="I61" s="823">
        <f t="shared" si="29"/>
        <v>0</v>
      </c>
      <c r="J61" s="823">
        <f t="shared" si="3"/>
        <v>0</v>
      </c>
      <c r="K61" s="823">
        <f t="shared" ref="K61:L61" si="30">K62+K63+K64+K65+K66+K69</f>
        <v>0</v>
      </c>
      <c r="L61" s="823">
        <f t="shared" si="30"/>
        <v>0</v>
      </c>
      <c r="M61" s="823">
        <f t="shared" si="5"/>
        <v>0</v>
      </c>
      <c r="N61" s="1304"/>
      <c r="O61" s="823">
        <f t="shared" ref="O61" si="31">O62+O63+O64+O65+O66+O69</f>
        <v>0</v>
      </c>
      <c r="P61" s="823">
        <f t="shared" si="8"/>
        <v>0</v>
      </c>
      <c r="Q61" s="1304"/>
      <c r="R61" s="823">
        <f t="shared" si="9"/>
        <v>0</v>
      </c>
      <c r="S61" s="823">
        <f t="shared" ref="S61:X61" si="32">S62+S63+S64+S65+S66+S69</f>
        <v>0</v>
      </c>
      <c r="T61" s="823">
        <f t="shared" si="32"/>
        <v>0</v>
      </c>
      <c r="U61" s="823">
        <f t="shared" si="32"/>
        <v>0</v>
      </c>
      <c r="V61" s="823">
        <f t="shared" si="32"/>
        <v>0</v>
      </c>
      <c r="W61" s="823">
        <f t="shared" si="32"/>
        <v>0</v>
      </c>
      <c r="X61" s="823">
        <f t="shared" si="32"/>
        <v>0</v>
      </c>
      <c r="Y61" s="1299"/>
      <c r="Z61" s="1299"/>
    </row>
    <row r="62" spans="1:26" ht="26.4">
      <c r="A62" s="607" t="s">
        <v>1688</v>
      </c>
      <c r="B62" s="361" t="s">
        <v>1533</v>
      </c>
      <c r="C62" s="364" t="s">
        <v>358</v>
      </c>
      <c r="D62" s="306" t="s">
        <v>359</v>
      </c>
      <c r="E62" s="824">
        <f t="shared" si="0"/>
        <v>0</v>
      </c>
      <c r="F62" s="824">
        <f t="shared" si="1"/>
        <v>0</v>
      </c>
      <c r="G62" s="825">
        <v>0</v>
      </c>
      <c r="H62" s="825">
        <v>0</v>
      </c>
      <c r="I62" s="825">
        <v>0</v>
      </c>
      <c r="J62" s="824">
        <f t="shared" si="3"/>
        <v>0</v>
      </c>
      <c r="K62" s="825">
        <v>0</v>
      </c>
      <c r="L62" s="825">
        <v>0</v>
      </c>
      <c r="M62" s="824">
        <f t="shared" si="5"/>
        <v>0</v>
      </c>
      <c r="N62" s="1305"/>
      <c r="O62" s="825">
        <v>0</v>
      </c>
      <c r="P62" s="824">
        <f t="shared" si="8"/>
        <v>0</v>
      </c>
      <c r="Q62" s="1305"/>
      <c r="R62" s="824">
        <f t="shared" si="9"/>
        <v>0</v>
      </c>
      <c r="S62" s="825">
        <v>0</v>
      </c>
      <c r="T62" s="825">
        <v>0</v>
      </c>
      <c r="U62" s="825">
        <v>0</v>
      </c>
      <c r="V62" s="825">
        <v>0</v>
      </c>
      <c r="W62" s="825">
        <v>0</v>
      </c>
      <c r="X62" s="825">
        <v>0</v>
      </c>
      <c r="Y62" s="1299"/>
      <c r="Z62" s="1299"/>
    </row>
    <row r="63" spans="1:26" ht="26.4">
      <c r="A63" s="607" t="s">
        <v>1689</v>
      </c>
      <c r="B63" s="361" t="s">
        <v>1534</v>
      </c>
      <c r="C63" s="364" t="s">
        <v>85</v>
      </c>
      <c r="D63" s="306" t="s">
        <v>360</v>
      </c>
      <c r="E63" s="824">
        <f t="shared" si="0"/>
        <v>0</v>
      </c>
      <c r="F63" s="824">
        <f t="shared" si="1"/>
        <v>0</v>
      </c>
      <c r="G63" s="825">
        <v>0</v>
      </c>
      <c r="H63" s="825">
        <v>0</v>
      </c>
      <c r="I63" s="825">
        <v>0</v>
      </c>
      <c r="J63" s="824">
        <f t="shared" si="3"/>
        <v>0</v>
      </c>
      <c r="K63" s="825">
        <v>0</v>
      </c>
      <c r="L63" s="825">
        <v>0</v>
      </c>
      <c r="M63" s="824">
        <f t="shared" si="5"/>
        <v>0</v>
      </c>
      <c r="N63" s="1305"/>
      <c r="O63" s="825">
        <v>0</v>
      </c>
      <c r="P63" s="824">
        <f t="shared" si="8"/>
        <v>0</v>
      </c>
      <c r="Q63" s="1305"/>
      <c r="R63" s="824">
        <f t="shared" si="9"/>
        <v>0</v>
      </c>
      <c r="S63" s="825">
        <v>0</v>
      </c>
      <c r="T63" s="825">
        <v>0</v>
      </c>
      <c r="U63" s="825">
        <v>0</v>
      </c>
      <c r="V63" s="825">
        <v>0</v>
      </c>
      <c r="W63" s="825">
        <v>0</v>
      </c>
      <c r="X63" s="825">
        <v>0</v>
      </c>
      <c r="Y63" s="1299"/>
      <c r="Z63" s="1299"/>
    </row>
    <row r="64" spans="1:26" ht="26.4">
      <c r="A64" s="607" t="s">
        <v>1690</v>
      </c>
      <c r="B64" s="361" t="s">
        <v>1535</v>
      </c>
      <c r="C64" s="364" t="s">
        <v>361</v>
      </c>
      <c r="D64" s="306" t="s">
        <v>353</v>
      </c>
      <c r="E64" s="824">
        <f t="shared" si="0"/>
        <v>0</v>
      </c>
      <c r="F64" s="824">
        <f t="shared" si="1"/>
        <v>0</v>
      </c>
      <c r="G64" s="825">
        <v>0</v>
      </c>
      <c r="H64" s="825">
        <v>0</v>
      </c>
      <c r="I64" s="825">
        <v>0</v>
      </c>
      <c r="J64" s="824">
        <f t="shared" si="3"/>
        <v>0</v>
      </c>
      <c r="K64" s="825">
        <v>0</v>
      </c>
      <c r="L64" s="825">
        <v>0</v>
      </c>
      <c r="M64" s="824">
        <f t="shared" si="5"/>
        <v>0</v>
      </c>
      <c r="N64" s="1305"/>
      <c r="O64" s="825">
        <v>0</v>
      </c>
      <c r="P64" s="824">
        <f t="shared" si="8"/>
        <v>0</v>
      </c>
      <c r="Q64" s="1305"/>
      <c r="R64" s="824">
        <f t="shared" si="9"/>
        <v>0</v>
      </c>
      <c r="S64" s="825">
        <v>0</v>
      </c>
      <c r="T64" s="825">
        <v>0</v>
      </c>
      <c r="U64" s="825">
        <v>0</v>
      </c>
      <c r="V64" s="825">
        <v>0</v>
      </c>
      <c r="W64" s="825">
        <v>0</v>
      </c>
      <c r="X64" s="825">
        <v>0</v>
      </c>
      <c r="Y64" s="1299"/>
      <c r="Z64" s="1299"/>
    </row>
    <row r="65" spans="1:26" ht="26.4">
      <c r="A65" s="607" t="s">
        <v>1691</v>
      </c>
      <c r="B65" s="361" t="s">
        <v>1536</v>
      </c>
      <c r="C65" s="364" t="s">
        <v>362</v>
      </c>
      <c r="D65" s="306" t="s">
        <v>355</v>
      </c>
      <c r="E65" s="824">
        <f t="shared" si="0"/>
        <v>0</v>
      </c>
      <c r="F65" s="824">
        <f t="shared" si="1"/>
        <v>0</v>
      </c>
      <c r="G65" s="825">
        <v>0</v>
      </c>
      <c r="H65" s="825">
        <v>0</v>
      </c>
      <c r="I65" s="825">
        <v>0</v>
      </c>
      <c r="J65" s="824">
        <f t="shared" si="3"/>
        <v>0</v>
      </c>
      <c r="K65" s="825">
        <v>0</v>
      </c>
      <c r="L65" s="825">
        <v>0</v>
      </c>
      <c r="M65" s="824">
        <f t="shared" si="5"/>
        <v>0</v>
      </c>
      <c r="N65" s="1305"/>
      <c r="O65" s="825">
        <v>0</v>
      </c>
      <c r="P65" s="824">
        <f t="shared" si="8"/>
        <v>0</v>
      </c>
      <c r="Q65" s="1305"/>
      <c r="R65" s="824">
        <f t="shared" si="9"/>
        <v>0</v>
      </c>
      <c r="S65" s="825">
        <v>0</v>
      </c>
      <c r="T65" s="825">
        <v>0</v>
      </c>
      <c r="U65" s="825">
        <v>0</v>
      </c>
      <c r="V65" s="825">
        <v>0</v>
      </c>
      <c r="W65" s="825">
        <v>0</v>
      </c>
      <c r="X65" s="825">
        <v>0</v>
      </c>
      <c r="Y65" s="1299"/>
      <c r="Z65" s="1299"/>
    </row>
    <row r="66" spans="1:26" ht="26.4">
      <c r="A66" s="607" t="s">
        <v>1692</v>
      </c>
      <c r="B66" s="361" t="s">
        <v>1537</v>
      </c>
      <c r="C66" s="364" t="s">
        <v>363</v>
      </c>
      <c r="D66" s="306" t="s">
        <v>357</v>
      </c>
      <c r="E66" s="824">
        <f t="shared" si="0"/>
        <v>0</v>
      </c>
      <c r="F66" s="824">
        <f t="shared" si="1"/>
        <v>0</v>
      </c>
      <c r="G66" s="825">
        <v>0</v>
      </c>
      <c r="H66" s="825">
        <v>0</v>
      </c>
      <c r="I66" s="825">
        <v>0</v>
      </c>
      <c r="J66" s="824">
        <f t="shared" si="3"/>
        <v>0</v>
      </c>
      <c r="K66" s="825">
        <v>0</v>
      </c>
      <c r="L66" s="825">
        <v>0</v>
      </c>
      <c r="M66" s="824">
        <f t="shared" si="5"/>
        <v>0</v>
      </c>
      <c r="N66" s="1305"/>
      <c r="O66" s="825">
        <v>0</v>
      </c>
      <c r="P66" s="824">
        <f t="shared" si="8"/>
        <v>0</v>
      </c>
      <c r="Q66" s="1305"/>
      <c r="R66" s="824">
        <f t="shared" si="9"/>
        <v>0</v>
      </c>
      <c r="S66" s="825">
        <v>0</v>
      </c>
      <c r="T66" s="825">
        <v>0</v>
      </c>
      <c r="U66" s="825">
        <v>0</v>
      </c>
      <c r="V66" s="825">
        <v>0</v>
      </c>
      <c r="W66" s="825">
        <v>0</v>
      </c>
      <c r="X66" s="825">
        <v>0</v>
      </c>
      <c r="Y66" s="1299"/>
      <c r="Z66" s="1299"/>
    </row>
    <row r="67" spans="1:26" ht="31.5" customHeight="1">
      <c r="A67" s="607" t="s">
        <v>1300</v>
      </c>
      <c r="B67" s="361" t="s">
        <v>1538</v>
      </c>
      <c r="C67" s="376" t="s">
        <v>734</v>
      </c>
      <c r="D67" s="306" t="s">
        <v>1091</v>
      </c>
      <c r="E67" s="824">
        <f t="shared" si="0"/>
        <v>0</v>
      </c>
      <c r="F67" s="824">
        <f t="shared" si="1"/>
        <v>0</v>
      </c>
      <c r="G67" s="825">
        <v>0</v>
      </c>
      <c r="H67" s="825">
        <v>0</v>
      </c>
      <c r="I67" s="825">
        <v>0</v>
      </c>
      <c r="J67" s="824">
        <f t="shared" si="3"/>
        <v>0</v>
      </c>
      <c r="K67" s="825">
        <v>0</v>
      </c>
      <c r="L67" s="825">
        <v>0</v>
      </c>
      <c r="M67" s="824">
        <f t="shared" si="5"/>
        <v>0</v>
      </c>
      <c r="N67" s="1305"/>
      <c r="O67" s="825">
        <v>0</v>
      </c>
      <c r="P67" s="824">
        <f t="shared" si="8"/>
        <v>0</v>
      </c>
      <c r="Q67" s="1305"/>
      <c r="R67" s="824">
        <f t="shared" si="9"/>
        <v>0</v>
      </c>
      <c r="S67" s="825">
        <v>0</v>
      </c>
      <c r="T67" s="825">
        <v>0</v>
      </c>
      <c r="U67" s="825">
        <v>0</v>
      </c>
      <c r="V67" s="825">
        <v>0</v>
      </c>
      <c r="W67" s="825">
        <v>0</v>
      </c>
      <c r="X67" s="825">
        <v>0</v>
      </c>
      <c r="Y67" s="1299"/>
      <c r="Z67" s="1299"/>
    </row>
    <row r="68" spans="1:26" ht="33.75" customHeight="1">
      <c r="A68" s="607" t="s">
        <v>1301</v>
      </c>
      <c r="B68" s="361" t="s">
        <v>1539</v>
      </c>
      <c r="C68" s="376" t="s">
        <v>735</v>
      </c>
      <c r="D68" s="306" t="s">
        <v>1138</v>
      </c>
      <c r="E68" s="824">
        <f t="shared" si="0"/>
        <v>0</v>
      </c>
      <c r="F68" s="824">
        <f t="shared" si="1"/>
        <v>0</v>
      </c>
      <c r="G68" s="825">
        <v>0</v>
      </c>
      <c r="H68" s="825">
        <v>0</v>
      </c>
      <c r="I68" s="825">
        <v>0</v>
      </c>
      <c r="J68" s="824">
        <f t="shared" si="3"/>
        <v>0</v>
      </c>
      <c r="K68" s="825">
        <v>0</v>
      </c>
      <c r="L68" s="825">
        <v>0</v>
      </c>
      <c r="M68" s="824">
        <f t="shared" si="5"/>
        <v>0</v>
      </c>
      <c r="N68" s="1305"/>
      <c r="O68" s="825">
        <v>0</v>
      </c>
      <c r="P68" s="824">
        <f t="shared" si="8"/>
        <v>0</v>
      </c>
      <c r="Q68" s="1305"/>
      <c r="R68" s="824">
        <f t="shared" si="9"/>
        <v>0</v>
      </c>
      <c r="S68" s="825">
        <v>0</v>
      </c>
      <c r="T68" s="825">
        <v>0</v>
      </c>
      <c r="U68" s="825">
        <v>0</v>
      </c>
      <c r="V68" s="825">
        <v>0</v>
      </c>
      <c r="W68" s="825">
        <v>0</v>
      </c>
      <c r="X68" s="825">
        <v>0</v>
      </c>
      <c r="Y68" s="1299"/>
      <c r="Z68" s="1299"/>
    </row>
    <row r="69" spans="1:26" ht="26.25" customHeight="1">
      <c r="A69" s="607" t="s">
        <v>1693</v>
      </c>
      <c r="B69" s="361" t="s">
        <v>1540</v>
      </c>
      <c r="C69" s="364" t="s">
        <v>365</v>
      </c>
      <c r="D69" s="306" t="s">
        <v>366</v>
      </c>
      <c r="E69" s="824">
        <f t="shared" si="0"/>
        <v>0</v>
      </c>
      <c r="F69" s="824">
        <f t="shared" si="1"/>
        <v>0</v>
      </c>
      <c r="G69" s="825">
        <v>0</v>
      </c>
      <c r="H69" s="825">
        <v>0</v>
      </c>
      <c r="I69" s="825">
        <v>0</v>
      </c>
      <c r="J69" s="824">
        <f t="shared" si="3"/>
        <v>0</v>
      </c>
      <c r="K69" s="825">
        <v>0</v>
      </c>
      <c r="L69" s="825">
        <v>0</v>
      </c>
      <c r="M69" s="824">
        <f t="shared" si="5"/>
        <v>0</v>
      </c>
      <c r="N69" s="1305"/>
      <c r="O69" s="825">
        <v>0</v>
      </c>
      <c r="P69" s="824">
        <f t="shared" si="8"/>
        <v>0</v>
      </c>
      <c r="Q69" s="1305"/>
      <c r="R69" s="824">
        <f t="shared" si="9"/>
        <v>0</v>
      </c>
      <c r="S69" s="825">
        <v>0</v>
      </c>
      <c r="T69" s="825">
        <v>0</v>
      </c>
      <c r="U69" s="825">
        <v>0</v>
      </c>
      <c r="V69" s="825">
        <v>0</v>
      </c>
      <c r="W69" s="825">
        <v>0</v>
      </c>
      <c r="X69" s="825">
        <v>0</v>
      </c>
      <c r="Y69" s="1299"/>
      <c r="Z69" s="1299"/>
    </row>
    <row r="70" spans="1:26" ht="25.5" customHeight="1">
      <c r="A70" s="607" t="s">
        <v>1302</v>
      </c>
      <c r="B70" s="361" t="s">
        <v>1541</v>
      </c>
      <c r="C70" s="376" t="s">
        <v>736</v>
      </c>
      <c r="D70" s="306" t="s">
        <v>1138</v>
      </c>
      <c r="E70" s="824">
        <f t="shared" si="0"/>
        <v>0</v>
      </c>
      <c r="F70" s="824">
        <f t="shared" si="1"/>
        <v>0</v>
      </c>
      <c r="G70" s="825">
        <v>0</v>
      </c>
      <c r="H70" s="825">
        <v>0</v>
      </c>
      <c r="I70" s="825">
        <v>0</v>
      </c>
      <c r="J70" s="824">
        <f t="shared" si="3"/>
        <v>0</v>
      </c>
      <c r="K70" s="825">
        <v>0</v>
      </c>
      <c r="L70" s="825">
        <v>0</v>
      </c>
      <c r="M70" s="824">
        <f t="shared" si="5"/>
        <v>0</v>
      </c>
      <c r="N70" s="1305"/>
      <c r="O70" s="825">
        <v>0</v>
      </c>
      <c r="P70" s="824">
        <f t="shared" si="8"/>
        <v>0</v>
      </c>
      <c r="Q70" s="1305"/>
      <c r="R70" s="824">
        <f t="shared" si="9"/>
        <v>0</v>
      </c>
      <c r="S70" s="825">
        <v>0</v>
      </c>
      <c r="T70" s="825">
        <v>0</v>
      </c>
      <c r="U70" s="825">
        <v>0</v>
      </c>
      <c r="V70" s="825">
        <v>0</v>
      </c>
      <c r="W70" s="825">
        <v>0</v>
      </c>
      <c r="X70" s="825">
        <v>0</v>
      </c>
      <c r="Y70" s="1299"/>
      <c r="Z70" s="1299"/>
    </row>
    <row r="71" spans="1:26" ht="30.75" customHeight="1">
      <c r="A71" s="607" t="s">
        <v>1303</v>
      </c>
      <c r="B71" s="361" t="s">
        <v>1542</v>
      </c>
      <c r="C71" s="376" t="s">
        <v>1241</v>
      </c>
      <c r="D71" s="306" t="s">
        <v>1139</v>
      </c>
      <c r="E71" s="824">
        <f t="shared" si="0"/>
        <v>0</v>
      </c>
      <c r="F71" s="824">
        <f t="shared" si="1"/>
        <v>0</v>
      </c>
      <c r="G71" s="825">
        <v>0</v>
      </c>
      <c r="H71" s="825">
        <v>0</v>
      </c>
      <c r="I71" s="825">
        <v>0</v>
      </c>
      <c r="J71" s="824">
        <f t="shared" si="3"/>
        <v>0</v>
      </c>
      <c r="K71" s="825">
        <v>0</v>
      </c>
      <c r="L71" s="825">
        <v>0</v>
      </c>
      <c r="M71" s="824">
        <f t="shared" si="5"/>
        <v>0</v>
      </c>
      <c r="N71" s="1305"/>
      <c r="O71" s="825">
        <v>0</v>
      </c>
      <c r="P71" s="824">
        <f t="shared" si="8"/>
        <v>0</v>
      </c>
      <c r="Q71" s="1305"/>
      <c r="R71" s="824">
        <f t="shared" si="9"/>
        <v>0</v>
      </c>
      <c r="S71" s="825">
        <v>0</v>
      </c>
      <c r="T71" s="825">
        <v>0</v>
      </c>
      <c r="U71" s="825">
        <v>0</v>
      </c>
      <c r="V71" s="825">
        <v>0</v>
      </c>
      <c r="W71" s="825">
        <v>0</v>
      </c>
      <c r="X71" s="825">
        <v>0</v>
      </c>
      <c r="Y71" s="1299"/>
      <c r="Z71" s="1299"/>
    </row>
    <row r="72" spans="1:26" ht="45" customHeight="1">
      <c r="A72" s="607" t="s">
        <v>1666</v>
      </c>
      <c r="B72" s="361" t="s">
        <v>1408</v>
      </c>
      <c r="C72" s="377" t="s">
        <v>839</v>
      </c>
      <c r="D72" s="373" t="s">
        <v>764</v>
      </c>
      <c r="E72" s="826">
        <f t="shared" si="0"/>
        <v>0</v>
      </c>
      <c r="F72" s="826">
        <f t="shared" si="1"/>
        <v>0</v>
      </c>
      <c r="G72" s="826">
        <f>G55+G61</f>
        <v>0</v>
      </c>
      <c r="H72" s="826">
        <f t="shared" ref="H72:L72" si="33">H55+H61</f>
        <v>0</v>
      </c>
      <c r="I72" s="826">
        <f t="shared" si="33"/>
        <v>0</v>
      </c>
      <c r="J72" s="826">
        <f t="shared" si="3"/>
        <v>0</v>
      </c>
      <c r="K72" s="826">
        <f t="shared" si="33"/>
        <v>0</v>
      </c>
      <c r="L72" s="826">
        <f t="shared" si="33"/>
        <v>0</v>
      </c>
      <c r="M72" s="826">
        <f t="shared" si="5"/>
        <v>0</v>
      </c>
      <c r="N72" s="1306"/>
      <c r="O72" s="826">
        <f t="shared" ref="O72" si="34">O55+O61</f>
        <v>0</v>
      </c>
      <c r="P72" s="826">
        <f t="shared" si="8"/>
        <v>0</v>
      </c>
      <c r="Q72" s="1306"/>
      <c r="R72" s="826">
        <f t="shared" si="9"/>
        <v>0</v>
      </c>
      <c r="S72" s="826">
        <f t="shared" ref="S72:X72" si="35">S55+S61</f>
        <v>0</v>
      </c>
      <c r="T72" s="826">
        <f t="shared" si="35"/>
        <v>0</v>
      </c>
      <c r="U72" s="826">
        <f t="shared" si="35"/>
        <v>0</v>
      </c>
      <c r="V72" s="826">
        <f t="shared" si="35"/>
        <v>0</v>
      </c>
      <c r="W72" s="826">
        <f t="shared" si="35"/>
        <v>0</v>
      </c>
      <c r="X72" s="826">
        <f t="shared" si="35"/>
        <v>0</v>
      </c>
      <c r="Y72" s="1299"/>
      <c r="Z72" s="1299"/>
    </row>
    <row r="73" spans="1:26" ht="33" customHeight="1">
      <c r="A73" s="607" t="s">
        <v>1697</v>
      </c>
      <c r="B73" s="361" t="s">
        <v>1208</v>
      </c>
      <c r="C73" s="372" t="s">
        <v>108</v>
      </c>
      <c r="D73" s="373" t="s">
        <v>765</v>
      </c>
      <c r="E73" s="826">
        <f>E36+E54+E72</f>
        <v>67043</v>
      </c>
      <c r="F73" s="826">
        <f t="shared" ref="F73:X73" si="36">F36+F54+F72</f>
        <v>46406</v>
      </c>
      <c r="G73" s="826">
        <f t="shared" si="36"/>
        <v>46333</v>
      </c>
      <c r="H73" s="826">
        <f t="shared" si="36"/>
        <v>73</v>
      </c>
      <c r="I73" s="826">
        <f t="shared" si="36"/>
        <v>28</v>
      </c>
      <c r="J73" s="826">
        <f t="shared" si="36"/>
        <v>20637</v>
      </c>
      <c r="K73" s="826">
        <f t="shared" si="36"/>
        <v>18772</v>
      </c>
      <c r="L73" s="826">
        <f t="shared" si="36"/>
        <v>1865</v>
      </c>
      <c r="M73" s="826">
        <f t="shared" si="36"/>
        <v>20637</v>
      </c>
      <c r="N73" s="826">
        <f t="shared" si="36"/>
        <v>20637</v>
      </c>
      <c r="O73" s="826">
        <f t="shared" si="36"/>
        <v>20637</v>
      </c>
      <c r="P73" s="826">
        <f t="shared" si="36"/>
        <v>-32785</v>
      </c>
      <c r="Q73" s="826">
        <f t="shared" si="36"/>
        <v>-13247</v>
      </c>
      <c r="R73" s="826">
        <f t="shared" si="36"/>
        <v>-19538</v>
      </c>
      <c r="S73" s="826">
        <f t="shared" si="36"/>
        <v>-17673</v>
      </c>
      <c r="T73" s="826">
        <f t="shared" si="36"/>
        <v>-1865</v>
      </c>
      <c r="U73" s="826">
        <f t="shared" si="36"/>
        <v>34216</v>
      </c>
      <c r="V73" s="826">
        <f t="shared" si="36"/>
        <v>1087</v>
      </c>
      <c r="W73" s="826">
        <f t="shared" si="36"/>
        <v>0</v>
      </c>
      <c r="X73" s="826">
        <f t="shared" si="36"/>
        <v>0</v>
      </c>
      <c r="Y73" s="1299"/>
      <c r="Z73" s="1299"/>
    </row>
    <row r="74" spans="1:26">
      <c r="A74" s="607" t="s">
        <v>1706</v>
      </c>
      <c r="B74" s="361" t="s">
        <v>1543</v>
      </c>
      <c r="C74" s="355" t="s">
        <v>741</v>
      </c>
      <c r="D74" s="373" t="s">
        <v>766</v>
      </c>
      <c r="E74" s="830">
        <f t="shared" si="0"/>
        <v>0</v>
      </c>
      <c r="F74" s="830">
        <f t="shared" si="1"/>
        <v>0</v>
      </c>
      <c r="G74" s="831">
        <v>0</v>
      </c>
      <c r="H74" s="831">
        <v>0</v>
      </c>
      <c r="I74" s="831">
        <v>0</v>
      </c>
      <c r="J74" s="830">
        <f t="shared" si="3"/>
        <v>0</v>
      </c>
      <c r="K74" s="831">
        <v>0</v>
      </c>
      <c r="L74" s="831">
        <v>0</v>
      </c>
      <c r="M74" s="830">
        <f t="shared" si="5"/>
        <v>0</v>
      </c>
      <c r="N74" s="831"/>
      <c r="O74" s="831">
        <v>0</v>
      </c>
      <c r="P74" s="830">
        <f t="shared" si="8"/>
        <v>0</v>
      </c>
      <c r="Q74" s="829">
        <v>0</v>
      </c>
      <c r="R74" s="830">
        <f t="shared" si="9"/>
        <v>0</v>
      </c>
      <c r="S74" s="831">
        <v>0</v>
      </c>
      <c r="T74" s="831">
        <v>0</v>
      </c>
      <c r="U74" s="831">
        <v>0</v>
      </c>
      <c r="V74" s="831">
        <v>0</v>
      </c>
      <c r="W74" s="831">
        <v>0</v>
      </c>
      <c r="X74" s="831">
        <v>0</v>
      </c>
      <c r="Y74" s="1299"/>
      <c r="Z74" s="1299"/>
    </row>
    <row r="75" spans="1:26" ht="52.8">
      <c r="A75" s="607" t="s">
        <v>1698</v>
      </c>
      <c r="B75" s="361" t="s">
        <v>1209</v>
      </c>
      <c r="C75" s="372" t="s">
        <v>109</v>
      </c>
      <c r="D75" s="373" t="s">
        <v>767</v>
      </c>
      <c r="E75" s="830">
        <f t="shared" si="0"/>
        <v>166</v>
      </c>
      <c r="F75" s="830">
        <f t="shared" si="1"/>
        <v>0</v>
      </c>
      <c r="G75" s="831">
        <v>0</v>
      </c>
      <c r="H75" s="831">
        <v>0</v>
      </c>
      <c r="I75" s="831">
        <v>0</v>
      </c>
      <c r="J75" s="830">
        <f t="shared" si="3"/>
        <v>166</v>
      </c>
      <c r="K75" s="831">
        <v>164</v>
      </c>
      <c r="L75" s="831">
        <v>2</v>
      </c>
      <c r="M75" s="830">
        <f t="shared" si="5"/>
        <v>166</v>
      </c>
      <c r="N75" s="831"/>
      <c r="O75" s="831">
        <v>166</v>
      </c>
      <c r="P75" s="830">
        <f t="shared" si="8"/>
        <v>166</v>
      </c>
      <c r="Q75" s="829">
        <v>0</v>
      </c>
      <c r="R75" s="830">
        <f t="shared" si="9"/>
        <v>166</v>
      </c>
      <c r="S75" s="831">
        <v>164</v>
      </c>
      <c r="T75" s="831">
        <v>2</v>
      </c>
      <c r="U75" s="831">
        <v>0</v>
      </c>
      <c r="V75" s="831">
        <v>0</v>
      </c>
      <c r="W75" s="831">
        <v>0</v>
      </c>
      <c r="X75" s="831">
        <v>0</v>
      </c>
      <c r="Y75" s="1299"/>
      <c r="Z75" s="1299"/>
    </row>
    <row r="76" spans="1:26">
      <c r="A76" s="607"/>
    </row>
  </sheetData>
  <mergeCells count="24">
    <mergeCell ref="U12:X12"/>
    <mergeCell ref="E13:E15"/>
    <mergeCell ref="F13:I13"/>
    <mergeCell ref="J13:O13"/>
    <mergeCell ref="Q13:Q15"/>
    <mergeCell ref="R13:T13"/>
    <mergeCell ref="M14:M15"/>
    <mergeCell ref="N14:N15"/>
    <mergeCell ref="O14:O15"/>
    <mergeCell ref="R14:R15"/>
    <mergeCell ref="U14:V14"/>
    <mergeCell ref="W14:X14"/>
    <mergeCell ref="U13:X13"/>
    <mergeCell ref="B6:C6"/>
    <mergeCell ref="D12:D17"/>
    <mergeCell ref="E12:L12"/>
    <mergeCell ref="P12:T12"/>
    <mergeCell ref="G14:G15"/>
    <mergeCell ref="H14:H15"/>
    <mergeCell ref="I14:I15"/>
    <mergeCell ref="K14:K15"/>
    <mergeCell ref="L14:L15"/>
    <mergeCell ref="S14:S15"/>
    <mergeCell ref="T14:T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8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2" manualBreakCount="2">
    <brk id="54" min="1" max="21" man="1"/>
    <brk id="72" min="1" max="23" man="1"/>
  </rowBreaks>
  <colBreaks count="3" manualBreakCount="3">
    <brk id="13" max="74" man="1"/>
    <brk id="14" max="74" man="1"/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0"/>
  <sheetViews>
    <sheetView showGridLines="0" zoomScaleNormal="100" zoomScaleSheetLayoutView="100" workbookViewId="0">
      <selection activeCell="C2" sqref="C2:D3"/>
    </sheetView>
  </sheetViews>
  <sheetFormatPr defaultColWidth="9.109375" defaultRowHeight="13.2"/>
  <cols>
    <col min="1" max="1" width="2.6640625" style="610" customWidth="1"/>
    <col min="2" max="2" width="12.33203125" style="5" customWidth="1"/>
    <col min="3" max="3" width="64" style="23" customWidth="1"/>
    <col min="4" max="4" width="14.109375" style="937" customWidth="1"/>
    <col min="5" max="5" width="11.33203125" style="5" customWidth="1"/>
    <col min="6" max="6" width="17.109375" style="22" customWidth="1"/>
    <col min="7" max="7" width="1.88671875" style="23" customWidth="1"/>
    <col min="8" max="16384" width="9.109375" style="23"/>
  </cols>
  <sheetData>
    <row r="1" spans="1:6" s="642" customFormat="1" ht="11.4">
      <c r="A1" s="610" t="s">
        <v>1752</v>
      </c>
      <c r="B1" s="702" t="s">
        <v>1544</v>
      </c>
      <c r="C1" s="656"/>
      <c r="D1" s="881"/>
      <c r="E1" s="644"/>
      <c r="F1" s="643"/>
    </row>
    <row r="2" spans="1:6" s="231" customFormat="1" ht="11.4">
      <c r="A2" s="610"/>
      <c r="B2" s="277" t="s">
        <v>111</v>
      </c>
      <c r="C2" s="882" t="s">
        <v>1781</v>
      </c>
      <c r="D2" s="883" t="s">
        <v>1782</v>
      </c>
      <c r="E2" s="229"/>
      <c r="F2" s="230"/>
    </row>
    <row r="3" spans="1:6" s="231" customFormat="1" ht="24.6">
      <c r="A3" s="610"/>
      <c r="B3" s="277" t="s">
        <v>112</v>
      </c>
      <c r="C3" s="884" t="s">
        <v>1823</v>
      </c>
      <c r="D3" s="885"/>
      <c r="E3" s="229"/>
      <c r="F3" s="230"/>
    </row>
    <row r="4" spans="1:6" s="231" customFormat="1" ht="23.4">
      <c r="A4" s="610"/>
      <c r="B4" s="277" t="s">
        <v>113</v>
      </c>
      <c r="C4" s="674" t="s">
        <v>1783</v>
      </c>
      <c r="D4" s="885"/>
      <c r="E4" s="229"/>
      <c r="F4" s="230"/>
    </row>
    <row r="5" spans="1:6" s="231" customFormat="1" ht="22.8">
      <c r="A5" s="610"/>
      <c r="B5" s="278" t="s">
        <v>114</v>
      </c>
      <c r="C5" s="220" t="s">
        <v>115</v>
      </c>
      <c r="D5" s="886" t="s">
        <v>116</v>
      </c>
      <c r="E5" s="224" t="s">
        <v>117</v>
      </c>
      <c r="F5" s="225" t="s">
        <v>118</v>
      </c>
    </row>
    <row r="6" spans="1:6" ht="32.25" customHeight="1">
      <c r="B6" s="1631" t="s">
        <v>963</v>
      </c>
      <c r="C6" s="1632"/>
    </row>
    <row r="7" spans="1:6" s="642" customFormat="1" ht="4.5" customHeight="1">
      <c r="A7" s="610">
        <v>6</v>
      </c>
      <c r="B7" s="641"/>
      <c r="D7" s="938"/>
      <c r="E7" s="644"/>
      <c r="F7" s="643" t="s">
        <v>1545</v>
      </c>
    </row>
    <row r="8" spans="1:6" ht="4.5" customHeight="1">
      <c r="B8" s="870"/>
    </row>
    <row r="9" spans="1:6" ht="4.5" customHeight="1">
      <c r="B9" s="870"/>
    </row>
    <row r="10" spans="1:6" ht="4.5" customHeight="1">
      <c r="B10" s="870"/>
    </row>
    <row r="11" spans="1:6" ht="4.5" customHeight="1">
      <c r="D11" s="939"/>
      <c r="E11" s="25"/>
      <c r="F11" s="24"/>
    </row>
    <row r="12" spans="1:6" ht="26.4">
      <c r="B12" s="309"/>
      <c r="C12" s="880"/>
      <c r="D12" s="889" t="s">
        <v>87</v>
      </c>
      <c r="E12" s="209" t="s">
        <v>121</v>
      </c>
      <c r="F12" s="325" t="s">
        <v>241</v>
      </c>
    </row>
    <row r="13" spans="1:6" ht="14.4" customHeight="1">
      <c r="B13" s="310"/>
      <c r="C13" s="178"/>
      <c r="D13" s="897"/>
      <c r="E13" s="179"/>
      <c r="F13" s="340" t="s">
        <v>1111</v>
      </c>
    </row>
    <row r="14" spans="1:6" ht="21">
      <c r="A14" s="610" t="s">
        <v>1288</v>
      </c>
      <c r="B14" s="940" t="s">
        <v>1111</v>
      </c>
      <c r="C14" s="941" t="s">
        <v>242</v>
      </c>
      <c r="D14" s="942" t="s">
        <v>19</v>
      </c>
      <c r="E14" s="590">
        <v>16</v>
      </c>
      <c r="F14" s="943">
        <f>SUM(F15:F22)</f>
        <v>51854</v>
      </c>
    </row>
    <row r="15" spans="1:6" ht="20.25" customHeight="1">
      <c r="A15" s="610" t="s">
        <v>1289</v>
      </c>
      <c r="B15" s="940" t="s">
        <v>1112</v>
      </c>
      <c r="C15" s="944" t="s">
        <v>128</v>
      </c>
      <c r="D15" s="932" t="s">
        <v>20</v>
      </c>
      <c r="E15" s="341"/>
      <c r="F15" s="945">
        <v>1</v>
      </c>
    </row>
    <row r="16" spans="1:6" ht="26.4">
      <c r="A16" s="610" t="s">
        <v>1577</v>
      </c>
      <c r="B16" s="940" t="s">
        <v>1400</v>
      </c>
      <c r="C16" s="591" t="s">
        <v>17</v>
      </c>
      <c r="D16" s="932" t="s">
        <v>243</v>
      </c>
      <c r="E16" s="341"/>
      <c r="F16" s="945">
        <v>0</v>
      </c>
    </row>
    <row r="17" spans="1:6" ht="26.4">
      <c r="A17" s="610" t="s">
        <v>1290</v>
      </c>
      <c r="B17" s="940" t="s">
        <v>1113</v>
      </c>
      <c r="C17" s="591" t="s">
        <v>244</v>
      </c>
      <c r="D17" s="946" t="s">
        <v>245</v>
      </c>
      <c r="E17" s="347"/>
      <c r="F17" s="945">
        <v>0</v>
      </c>
    </row>
    <row r="18" spans="1:6" ht="30">
      <c r="A18" s="610" t="s">
        <v>1578</v>
      </c>
      <c r="B18" s="940" t="s">
        <v>1401</v>
      </c>
      <c r="C18" s="947" t="s">
        <v>15</v>
      </c>
      <c r="D18" s="946" t="s">
        <v>246</v>
      </c>
      <c r="E18" s="347"/>
      <c r="F18" s="945">
        <v>2567</v>
      </c>
    </row>
    <row r="19" spans="1:6" ht="20.399999999999999">
      <c r="A19" s="610" t="s">
        <v>1579</v>
      </c>
      <c r="B19" s="940" t="s">
        <v>1402</v>
      </c>
      <c r="C19" s="947" t="s">
        <v>18</v>
      </c>
      <c r="D19" s="946" t="s">
        <v>247</v>
      </c>
      <c r="E19" s="347"/>
      <c r="F19" s="945">
        <v>45139</v>
      </c>
    </row>
    <row r="20" spans="1:6" ht="18" customHeight="1">
      <c r="A20" s="610" t="s">
        <v>1294</v>
      </c>
      <c r="B20" s="940" t="s">
        <v>1122</v>
      </c>
      <c r="C20" s="591" t="s">
        <v>248</v>
      </c>
      <c r="D20" s="946" t="s">
        <v>49</v>
      </c>
      <c r="E20" s="347"/>
      <c r="F20" s="945">
        <v>0</v>
      </c>
    </row>
    <row r="21" spans="1:6" ht="20.399999999999999">
      <c r="A21" s="610" t="s">
        <v>1295</v>
      </c>
      <c r="B21" s="940" t="s">
        <v>1124</v>
      </c>
      <c r="C21" s="592" t="s">
        <v>249</v>
      </c>
      <c r="D21" s="948" t="s">
        <v>50</v>
      </c>
      <c r="E21" s="350"/>
      <c r="F21" s="945">
        <v>0</v>
      </c>
    </row>
    <row r="22" spans="1:6" ht="20.399999999999999">
      <c r="A22" s="610" t="s">
        <v>1580</v>
      </c>
      <c r="B22" s="940" t="s">
        <v>1403</v>
      </c>
      <c r="C22" s="949" t="s">
        <v>250</v>
      </c>
      <c r="D22" s="948" t="s">
        <v>51</v>
      </c>
      <c r="E22" s="350"/>
      <c r="F22" s="945">
        <v>4147</v>
      </c>
    </row>
    <row r="23" spans="1:6" ht="30" customHeight="1">
      <c r="A23" s="610" t="s">
        <v>1304</v>
      </c>
      <c r="B23" s="940" t="s">
        <v>1164</v>
      </c>
      <c r="C23" s="950" t="s">
        <v>964</v>
      </c>
      <c r="D23" s="946" t="s">
        <v>19</v>
      </c>
      <c r="E23" s="347">
        <v>16</v>
      </c>
      <c r="F23" s="943">
        <f>SUM(F24:F29)</f>
        <v>3076</v>
      </c>
    </row>
    <row r="24" spans="1:6" ht="23.25" customHeight="1">
      <c r="A24" s="610" t="s">
        <v>1305</v>
      </c>
      <c r="B24" s="940" t="s">
        <v>1166</v>
      </c>
      <c r="C24" s="591" t="s">
        <v>251</v>
      </c>
      <c r="D24" s="946" t="s">
        <v>20</v>
      </c>
      <c r="E24" s="347"/>
      <c r="F24" s="945">
        <v>0</v>
      </c>
    </row>
    <row r="25" spans="1:6" ht="26.4">
      <c r="A25" s="610" t="s">
        <v>1306</v>
      </c>
      <c r="B25" s="940" t="s">
        <v>1168</v>
      </c>
      <c r="C25" s="591" t="s">
        <v>252</v>
      </c>
      <c r="D25" s="946" t="s">
        <v>245</v>
      </c>
      <c r="E25" s="347"/>
      <c r="F25" s="945">
        <v>0</v>
      </c>
    </row>
    <row r="26" spans="1:6" ht="20.399999999999999">
      <c r="A26" s="610" t="s">
        <v>1307</v>
      </c>
      <c r="B26" s="940" t="s">
        <v>1169</v>
      </c>
      <c r="C26" s="947" t="s">
        <v>965</v>
      </c>
      <c r="D26" s="946" t="s">
        <v>253</v>
      </c>
      <c r="E26" s="347"/>
      <c r="F26" s="945">
        <v>853</v>
      </c>
    </row>
    <row r="27" spans="1:6" ht="28.2" customHeight="1">
      <c r="A27" s="610" t="s">
        <v>1308</v>
      </c>
      <c r="B27" s="940" t="s">
        <v>1171</v>
      </c>
      <c r="C27" s="591" t="s">
        <v>254</v>
      </c>
      <c r="D27" s="946" t="s">
        <v>52</v>
      </c>
      <c r="E27" s="347"/>
      <c r="F27" s="945">
        <v>0</v>
      </c>
    </row>
    <row r="28" spans="1:6" ht="20.399999999999999">
      <c r="A28" s="610" t="s">
        <v>1309</v>
      </c>
      <c r="B28" s="940" t="s">
        <v>1173</v>
      </c>
      <c r="C28" s="591" t="s">
        <v>255</v>
      </c>
      <c r="D28" s="946" t="s">
        <v>53</v>
      </c>
      <c r="E28" s="347"/>
      <c r="F28" s="945">
        <v>52</v>
      </c>
    </row>
    <row r="29" spans="1:6" ht="27" customHeight="1">
      <c r="A29" s="610" t="s">
        <v>1629</v>
      </c>
      <c r="B29" s="940" t="s">
        <v>1404</v>
      </c>
      <c r="C29" s="944" t="s">
        <v>256</v>
      </c>
      <c r="D29" s="948" t="s">
        <v>54</v>
      </c>
      <c r="E29" s="347"/>
      <c r="F29" s="945">
        <v>2171</v>
      </c>
    </row>
    <row r="30" spans="1:6" ht="21">
      <c r="A30" s="610" t="s">
        <v>1310</v>
      </c>
      <c r="B30" s="940" t="s">
        <v>1175</v>
      </c>
      <c r="C30" s="349" t="s">
        <v>257</v>
      </c>
      <c r="D30" s="946" t="s">
        <v>258</v>
      </c>
      <c r="E30" s="347"/>
      <c r="F30" s="951">
        <v>0</v>
      </c>
    </row>
    <row r="31" spans="1:6" ht="21">
      <c r="A31" s="610" t="s">
        <v>1625</v>
      </c>
      <c r="B31" s="940" t="s">
        <v>1191</v>
      </c>
      <c r="C31" s="950" t="s">
        <v>259</v>
      </c>
      <c r="D31" s="946" t="s">
        <v>55</v>
      </c>
      <c r="E31" s="347">
        <v>31</v>
      </c>
      <c r="F31" s="943">
        <f>SUM(F32:F35)</f>
        <v>111</v>
      </c>
    </row>
    <row r="32" spans="1:6" ht="24" customHeight="1">
      <c r="A32" s="610" t="s">
        <v>1626</v>
      </c>
      <c r="B32" s="940" t="s">
        <v>1192</v>
      </c>
      <c r="C32" s="591" t="s">
        <v>128</v>
      </c>
      <c r="D32" s="946" t="s">
        <v>56</v>
      </c>
      <c r="E32" s="347"/>
      <c r="F32" s="945">
        <v>0</v>
      </c>
    </row>
    <row r="33" spans="1:6" ht="24" customHeight="1">
      <c r="A33" s="610" t="s">
        <v>1630</v>
      </c>
      <c r="B33" s="940" t="s">
        <v>1405</v>
      </c>
      <c r="C33" s="591" t="s">
        <v>17</v>
      </c>
      <c r="D33" s="946" t="s">
        <v>57</v>
      </c>
      <c r="E33" s="347"/>
      <c r="F33" s="945">
        <v>0</v>
      </c>
    </row>
    <row r="34" spans="1:6" ht="29.25" customHeight="1">
      <c r="A34" s="610" t="s">
        <v>1631</v>
      </c>
      <c r="B34" s="940" t="s">
        <v>1406</v>
      </c>
      <c r="C34" s="947" t="s">
        <v>15</v>
      </c>
      <c r="D34" s="946" t="s">
        <v>58</v>
      </c>
      <c r="E34" s="347"/>
      <c r="F34" s="945">
        <v>111</v>
      </c>
    </row>
    <row r="35" spans="1:6" ht="26.4">
      <c r="A35" s="610" t="s">
        <v>1632</v>
      </c>
      <c r="B35" s="940" t="s">
        <v>1407</v>
      </c>
      <c r="C35" s="591" t="s">
        <v>260</v>
      </c>
      <c r="D35" s="946" t="s">
        <v>261</v>
      </c>
      <c r="E35" s="347"/>
      <c r="F35" s="945">
        <v>0</v>
      </c>
    </row>
    <row r="36" spans="1:6" ht="23.25" customHeight="1">
      <c r="A36" s="610" t="s">
        <v>1662</v>
      </c>
      <c r="B36" s="940" t="s">
        <v>1195</v>
      </c>
      <c r="C36" s="950" t="s">
        <v>262</v>
      </c>
      <c r="D36" s="946" t="s">
        <v>263</v>
      </c>
      <c r="E36" s="347">
        <v>22</v>
      </c>
      <c r="F36" s="951">
        <v>22731</v>
      </c>
    </row>
    <row r="37" spans="1:6" ht="23.25" customHeight="1">
      <c r="A37" s="610" t="s">
        <v>1663</v>
      </c>
      <c r="B37" s="940" t="s">
        <v>1196</v>
      </c>
      <c r="C37" s="950" t="s">
        <v>264</v>
      </c>
      <c r="D37" s="946" t="s">
        <v>263</v>
      </c>
      <c r="E37" s="347">
        <v>22</v>
      </c>
      <c r="F37" s="951">
        <v>3185</v>
      </c>
    </row>
    <row r="38" spans="1:6" ht="39.6">
      <c r="A38" s="610" t="s">
        <v>1664</v>
      </c>
      <c r="B38" s="940" t="s">
        <v>1197</v>
      </c>
      <c r="C38" s="593" t="s">
        <v>1746</v>
      </c>
      <c r="D38" s="946" t="s">
        <v>59</v>
      </c>
      <c r="E38" s="347">
        <v>16</v>
      </c>
      <c r="F38" s="943">
        <f>SUM(F39:F42)</f>
        <v>-23103</v>
      </c>
    </row>
    <row r="39" spans="1:6" ht="30">
      <c r="A39" s="610" t="s">
        <v>1666</v>
      </c>
      <c r="B39" s="940" t="s">
        <v>1408</v>
      </c>
      <c r="C39" s="947" t="s">
        <v>15</v>
      </c>
      <c r="D39" s="946" t="s">
        <v>265</v>
      </c>
      <c r="E39" s="347"/>
      <c r="F39" s="945">
        <v>-23911</v>
      </c>
    </row>
    <row r="40" spans="1:6" ht="21.6">
      <c r="A40" s="610" t="s">
        <v>1670</v>
      </c>
      <c r="B40" s="940" t="s">
        <v>1409</v>
      </c>
      <c r="C40" s="591" t="s">
        <v>18</v>
      </c>
      <c r="D40" s="946" t="s">
        <v>266</v>
      </c>
      <c r="E40" s="347"/>
      <c r="F40" s="945">
        <v>0</v>
      </c>
    </row>
    <row r="41" spans="1:6" ht="20.399999999999999">
      <c r="A41" s="610" t="s">
        <v>1676</v>
      </c>
      <c r="B41" s="940" t="s">
        <v>1201</v>
      </c>
      <c r="C41" s="952" t="s">
        <v>844</v>
      </c>
      <c r="D41" s="946" t="s">
        <v>267</v>
      </c>
      <c r="E41" s="347"/>
      <c r="F41" s="945">
        <v>808</v>
      </c>
    </row>
    <row r="42" spans="1:6" ht="20.399999999999999">
      <c r="A42" s="610" t="s">
        <v>1673</v>
      </c>
      <c r="B42" s="940" t="s">
        <v>1202</v>
      </c>
      <c r="C42" s="594" t="s">
        <v>228</v>
      </c>
      <c r="D42" s="946"/>
      <c r="E42" s="347"/>
      <c r="F42" s="945">
        <v>0</v>
      </c>
    </row>
    <row r="43" spans="1:6" ht="34.5" customHeight="1">
      <c r="A43" s="610" t="s">
        <v>1674</v>
      </c>
      <c r="B43" s="940" t="s">
        <v>1203</v>
      </c>
      <c r="C43" s="953" t="s">
        <v>966</v>
      </c>
      <c r="D43" s="946" t="s">
        <v>60</v>
      </c>
      <c r="E43" s="347">
        <v>16</v>
      </c>
      <c r="F43" s="951">
        <v>1852</v>
      </c>
    </row>
    <row r="44" spans="1:6" ht="39.6">
      <c r="A44" s="610" t="s">
        <v>1677</v>
      </c>
      <c r="B44" s="940" t="s">
        <v>1410</v>
      </c>
      <c r="C44" s="593" t="s">
        <v>967</v>
      </c>
      <c r="D44" s="946" t="s">
        <v>61</v>
      </c>
      <c r="E44" s="347"/>
      <c r="F44" s="951">
        <v>0</v>
      </c>
    </row>
    <row r="45" spans="1:6" ht="28.8">
      <c r="A45" s="610" t="s">
        <v>1675</v>
      </c>
      <c r="B45" s="940" t="s">
        <v>1204</v>
      </c>
      <c r="C45" s="593" t="s">
        <v>968</v>
      </c>
      <c r="D45" s="946" t="s">
        <v>62</v>
      </c>
      <c r="E45" s="347" t="s">
        <v>268</v>
      </c>
      <c r="F45" s="951">
        <v>0</v>
      </c>
    </row>
    <row r="46" spans="1:6" ht="21">
      <c r="A46" s="610" t="s">
        <v>1694</v>
      </c>
      <c r="B46" s="940" t="s">
        <v>1205</v>
      </c>
      <c r="C46" s="593" t="s">
        <v>969</v>
      </c>
      <c r="D46" s="946" t="s">
        <v>63</v>
      </c>
      <c r="E46" s="347">
        <v>16</v>
      </c>
      <c r="F46" s="951">
        <v>0</v>
      </c>
    </row>
    <row r="47" spans="1:6" ht="21">
      <c r="A47" s="610" t="s">
        <v>1695</v>
      </c>
      <c r="B47" s="940" t="s">
        <v>1206</v>
      </c>
      <c r="C47" s="593" t="s">
        <v>970</v>
      </c>
      <c r="D47" s="946" t="s">
        <v>269</v>
      </c>
      <c r="E47" s="347"/>
      <c r="F47" s="951">
        <v>739</v>
      </c>
    </row>
    <row r="48" spans="1:6" ht="31.5" customHeight="1">
      <c r="B48" s="940" t="s">
        <v>1207</v>
      </c>
      <c r="C48" s="593" t="s">
        <v>1378</v>
      </c>
      <c r="D48" s="946" t="s">
        <v>1343</v>
      </c>
      <c r="E48" s="595"/>
      <c r="F48" s="954">
        <v>0</v>
      </c>
    </row>
    <row r="49" spans="1:6" ht="31.2">
      <c r="A49" s="610" t="s">
        <v>1697</v>
      </c>
      <c r="B49" s="940" t="s">
        <v>1208</v>
      </c>
      <c r="C49" s="955" t="s">
        <v>1747</v>
      </c>
      <c r="D49" s="946" t="s">
        <v>64</v>
      </c>
      <c r="E49" s="347">
        <v>45</v>
      </c>
      <c r="F49" s="956">
        <v>50</v>
      </c>
    </row>
    <row r="50" spans="1:6" ht="24" customHeight="1">
      <c r="A50" s="610" t="s">
        <v>1698</v>
      </c>
      <c r="B50" s="940" t="s">
        <v>1209</v>
      </c>
      <c r="C50" s="950" t="s">
        <v>270</v>
      </c>
      <c r="D50" s="946" t="s">
        <v>65</v>
      </c>
      <c r="E50" s="347">
        <v>45</v>
      </c>
      <c r="F50" s="956">
        <v>4972</v>
      </c>
    </row>
    <row r="51" spans="1:6" ht="24" customHeight="1">
      <c r="A51" s="610" t="s">
        <v>1699</v>
      </c>
      <c r="B51" s="940" t="s">
        <v>1390</v>
      </c>
      <c r="C51" s="957" t="s">
        <v>271</v>
      </c>
      <c r="D51" s="946" t="s">
        <v>65</v>
      </c>
      <c r="E51" s="350">
        <v>45</v>
      </c>
      <c r="F51" s="958">
        <v>6273</v>
      </c>
    </row>
    <row r="52" spans="1:6" ht="24" customHeight="1">
      <c r="A52" s="610" t="s">
        <v>1701</v>
      </c>
      <c r="B52" s="940" t="s">
        <v>1411</v>
      </c>
      <c r="C52" s="959" t="s">
        <v>971</v>
      </c>
      <c r="D52" s="960"/>
      <c r="E52" s="357"/>
      <c r="F52" s="943">
        <f>F14-F23-F30+F31+F36-F37+F38+F43+F44+F45+F46+F47+F48+F49+F50-F51</f>
        <v>46672</v>
      </c>
    </row>
    <row r="53" spans="1:6" ht="24" customHeight="1">
      <c r="A53" s="610" t="s">
        <v>1700</v>
      </c>
      <c r="B53" s="940" t="s">
        <v>1391</v>
      </c>
      <c r="C53" s="961" t="s">
        <v>272</v>
      </c>
      <c r="D53" s="932"/>
      <c r="E53" s="341"/>
      <c r="F53" s="943">
        <f>F54+F55</f>
        <v>22728</v>
      </c>
    </row>
    <row r="54" spans="1:6" ht="24" customHeight="1">
      <c r="A54" s="610" t="s">
        <v>1702</v>
      </c>
      <c r="B54" s="940" t="s">
        <v>1392</v>
      </c>
      <c r="C54" s="944" t="s">
        <v>273</v>
      </c>
      <c r="D54" s="946" t="s">
        <v>274</v>
      </c>
      <c r="E54" s="347">
        <v>44</v>
      </c>
      <c r="F54" s="962">
        <v>14034</v>
      </c>
    </row>
    <row r="55" spans="1:6" ht="24" customHeight="1">
      <c r="A55" s="610" t="s">
        <v>1703</v>
      </c>
      <c r="B55" s="940" t="s">
        <v>1393</v>
      </c>
      <c r="C55" s="944" t="s">
        <v>275</v>
      </c>
      <c r="D55" s="946"/>
      <c r="E55" s="347">
        <v>16</v>
      </c>
      <c r="F55" s="962">
        <v>8694</v>
      </c>
    </row>
    <row r="56" spans="1:6" ht="30">
      <c r="A56" s="610" t="s">
        <v>1704</v>
      </c>
      <c r="B56" s="940" t="s">
        <v>1412</v>
      </c>
      <c r="C56" s="947" t="s">
        <v>1088</v>
      </c>
      <c r="D56" s="946" t="s">
        <v>1377</v>
      </c>
      <c r="E56" s="347"/>
      <c r="F56" s="962">
        <v>4778</v>
      </c>
    </row>
    <row r="57" spans="1:6" ht="21">
      <c r="A57" s="610" t="s">
        <v>1705</v>
      </c>
      <c r="B57" s="940" t="s">
        <v>1413</v>
      </c>
      <c r="C57" s="950" t="s">
        <v>972</v>
      </c>
      <c r="D57" s="946" t="s">
        <v>276</v>
      </c>
      <c r="E57" s="347"/>
      <c r="F57" s="943">
        <f>F58+F59+F60</f>
        <v>4011</v>
      </c>
    </row>
    <row r="58" spans="1:6" ht="21.6">
      <c r="A58" s="610" t="s">
        <v>1707</v>
      </c>
      <c r="B58" s="940" t="s">
        <v>1414</v>
      </c>
      <c r="C58" s="944" t="s">
        <v>277</v>
      </c>
      <c r="D58" s="946" t="s">
        <v>278</v>
      </c>
      <c r="E58" s="347"/>
      <c r="F58" s="945">
        <v>3233</v>
      </c>
    </row>
    <row r="59" spans="1:6" ht="21.6">
      <c r="A59" s="610" t="s">
        <v>1708</v>
      </c>
      <c r="B59" s="940" t="s">
        <v>1415</v>
      </c>
      <c r="C59" s="591" t="s">
        <v>279</v>
      </c>
      <c r="D59" s="948" t="s">
        <v>280</v>
      </c>
      <c r="E59" s="350"/>
      <c r="F59" s="945">
        <v>0</v>
      </c>
    </row>
    <row r="60" spans="1:6" ht="21.6">
      <c r="A60" s="610" t="s">
        <v>1709</v>
      </c>
      <c r="B60" s="940" t="s">
        <v>1416</v>
      </c>
      <c r="C60" s="944" t="s">
        <v>281</v>
      </c>
      <c r="D60" s="946" t="s">
        <v>282</v>
      </c>
      <c r="E60" s="347"/>
      <c r="F60" s="945">
        <v>778</v>
      </c>
    </row>
    <row r="61" spans="1:6" ht="22.5" customHeight="1">
      <c r="A61" s="610" t="s">
        <v>1710</v>
      </c>
      <c r="B61" s="940" t="s">
        <v>1417</v>
      </c>
      <c r="C61" s="349" t="s">
        <v>973</v>
      </c>
      <c r="D61" s="946" t="s">
        <v>66</v>
      </c>
      <c r="E61" s="347"/>
      <c r="F61" s="943">
        <f>F62+F63</f>
        <v>0</v>
      </c>
    </row>
    <row r="62" spans="1:6" ht="26.4">
      <c r="A62" s="610" t="s">
        <v>1711</v>
      </c>
      <c r="B62" s="940" t="s">
        <v>1418</v>
      </c>
      <c r="C62" s="591" t="s">
        <v>15</v>
      </c>
      <c r="D62" s="946" t="s">
        <v>283</v>
      </c>
      <c r="E62" s="347"/>
      <c r="F62" s="945">
        <v>0</v>
      </c>
    </row>
    <row r="63" spans="1:6" ht="20.399999999999999">
      <c r="A63" s="610" t="s">
        <v>1712</v>
      </c>
      <c r="B63" s="940" t="s">
        <v>1419</v>
      </c>
      <c r="C63" s="591" t="s">
        <v>18</v>
      </c>
      <c r="D63" s="946" t="s">
        <v>283</v>
      </c>
      <c r="E63" s="347"/>
      <c r="F63" s="945">
        <v>0</v>
      </c>
    </row>
    <row r="64" spans="1:6" ht="39.6">
      <c r="A64" s="610" t="s">
        <v>1713</v>
      </c>
      <c r="B64" s="940" t="s">
        <v>1420</v>
      </c>
      <c r="C64" s="953" t="s">
        <v>974</v>
      </c>
      <c r="D64" s="946" t="s">
        <v>284</v>
      </c>
      <c r="E64" s="347" t="s">
        <v>181</v>
      </c>
      <c r="F64" s="943">
        <f>+F65+F66+F67</f>
        <v>1231</v>
      </c>
    </row>
    <row r="65" spans="1:6" ht="25.5" customHeight="1">
      <c r="A65" s="610" t="s">
        <v>1714</v>
      </c>
      <c r="B65" s="940" t="s">
        <v>1421</v>
      </c>
      <c r="C65" s="596" t="s">
        <v>1089</v>
      </c>
      <c r="D65" s="946" t="s">
        <v>1144</v>
      </c>
      <c r="E65" s="597"/>
      <c r="F65" s="945">
        <v>0</v>
      </c>
    </row>
    <row r="66" spans="1:6" ht="21.6">
      <c r="A66" s="610" t="s">
        <v>1715</v>
      </c>
      <c r="B66" s="940" t="s">
        <v>1422</v>
      </c>
      <c r="C66" s="944" t="s">
        <v>285</v>
      </c>
      <c r="D66" s="963" t="s">
        <v>67</v>
      </c>
      <c r="E66" s="597"/>
      <c r="F66" s="945">
        <v>1231</v>
      </c>
    </row>
    <row r="67" spans="1:6" ht="20.399999999999999">
      <c r="A67" s="610" t="s">
        <v>1716</v>
      </c>
      <c r="B67" s="940" t="s">
        <v>1423</v>
      </c>
      <c r="C67" s="591" t="s">
        <v>286</v>
      </c>
      <c r="D67" s="946"/>
      <c r="E67" s="347"/>
      <c r="F67" s="945">
        <v>0</v>
      </c>
    </row>
    <row r="68" spans="1:6" ht="39.6">
      <c r="A68" s="610" t="s">
        <v>1717</v>
      </c>
      <c r="B68" s="940" t="s">
        <v>1424</v>
      </c>
      <c r="C68" s="558" t="s">
        <v>975</v>
      </c>
      <c r="D68" s="946" t="s">
        <v>287</v>
      </c>
      <c r="E68" s="347">
        <v>12</v>
      </c>
      <c r="F68" s="943">
        <f>F69+F70</f>
        <v>2341</v>
      </c>
    </row>
    <row r="69" spans="1:6" ht="30">
      <c r="A69" s="610" t="s">
        <v>1718</v>
      </c>
      <c r="B69" s="940" t="s">
        <v>1425</v>
      </c>
      <c r="C69" s="947" t="s">
        <v>976</v>
      </c>
      <c r="D69" s="946" t="s">
        <v>288</v>
      </c>
      <c r="E69" s="347">
        <v>12</v>
      </c>
      <c r="F69" s="945">
        <v>3358</v>
      </c>
    </row>
    <row r="70" spans="1:6" ht="20.399999999999999">
      <c r="A70" s="610" t="s">
        <v>1719</v>
      </c>
      <c r="B70" s="940" t="s">
        <v>1426</v>
      </c>
      <c r="C70" s="947" t="s">
        <v>977</v>
      </c>
      <c r="D70" s="946" t="s">
        <v>289</v>
      </c>
      <c r="E70" s="347">
        <v>12</v>
      </c>
      <c r="F70" s="945">
        <f>-1017</f>
        <v>-1017</v>
      </c>
    </row>
    <row r="71" spans="1:6" ht="39.6">
      <c r="A71" s="610" t="s">
        <v>1724</v>
      </c>
      <c r="B71" s="940" t="s">
        <v>1427</v>
      </c>
      <c r="C71" s="558" t="s">
        <v>978</v>
      </c>
      <c r="D71" s="946" t="s">
        <v>290</v>
      </c>
      <c r="E71" s="347">
        <v>16</v>
      </c>
      <c r="F71" s="951">
        <v>0</v>
      </c>
    </row>
    <row r="72" spans="1:6" ht="26.4">
      <c r="A72" s="610" t="s">
        <v>1725</v>
      </c>
      <c r="B72" s="940" t="s">
        <v>1428</v>
      </c>
      <c r="C72" s="558" t="s">
        <v>979</v>
      </c>
      <c r="D72" s="946" t="s">
        <v>291</v>
      </c>
      <c r="E72" s="347">
        <v>16</v>
      </c>
      <c r="F72" s="943">
        <f>F73+F74+F75+F76+F77</f>
        <v>0</v>
      </c>
    </row>
    <row r="73" spans="1:6" ht="20.399999999999999">
      <c r="A73" s="610" t="s">
        <v>1726</v>
      </c>
      <c r="B73" s="940" t="s">
        <v>1429</v>
      </c>
      <c r="C73" s="591" t="s">
        <v>277</v>
      </c>
      <c r="D73" s="946" t="s">
        <v>292</v>
      </c>
      <c r="E73" s="347"/>
      <c r="F73" s="945">
        <v>0</v>
      </c>
    </row>
    <row r="74" spans="1:6" ht="20.399999999999999">
      <c r="A74" s="610" t="s">
        <v>1727</v>
      </c>
      <c r="B74" s="940" t="s">
        <v>1430</v>
      </c>
      <c r="C74" s="591" t="s">
        <v>279</v>
      </c>
      <c r="D74" s="946" t="s">
        <v>293</v>
      </c>
      <c r="E74" s="347"/>
      <c r="F74" s="945">
        <v>0</v>
      </c>
    </row>
    <row r="75" spans="1:6" ht="21.6">
      <c r="A75" s="610" t="s">
        <v>1728</v>
      </c>
      <c r="B75" s="940" t="s">
        <v>1431</v>
      </c>
      <c r="C75" s="591" t="s">
        <v>294</v>
      </c>
      <c r="D75" s="946" t="s">
        <v>295</v>
      </c>
      <c r="E75" s="347"/>
      <c r="F75" s="945">
        <v>0</v>
      </c>
    </row>
    <row r="76" spans="1:6" ht="20.399999999999999">
      <c r="A76" s="610" t="s">
        <v>1729</v>
      </c>
      <c r="B76" s="940" t="s">
        <v>1432</v>
      </c>
      <c r="C76" s="591" t="s">
        <v>281</v>
      </c>
      <c r="D76" s="946" t="s">
        <v>296</v>
      </c>
      <c r="E76" s="347"/>
      <c r="F76" s="945">
        <v>0</v>
      </c>
    </row>
    <row r="77" spans="1:6" ht="20.399999999999999">
      <c r="A77" s="610" t="s">
        <v>1730</v>
      </c>
      <c r="B77" s="940" t="s">
        <v>1433</v>
      </c>
      <c r="C77" s="591" t="s">
        <v>297</v>
      </c>
      <c r="D77" s="946" t="s">
        <v>291</v>
      </c>
      <c r="E77" s="347"/>
      <c r="F77" s="945">
        <v>0</v>
      </c>
    </row>
    <row r="78" spans="1:6" ht="28.2" customHeight="1">
      <c r="A78" s="610" t="s">
        <v>1731</v>
      </c>
      <c r="B78" s="940" t="s">
        <v>1434</v>
      </c>
      <c r="C78" s="558" t="s">
        <v>298</v>
      </c>
      <c r="D78" s="946" t="s">
        <v>299</v>
      </c>
      <c r="E78" s="347"/>
      <c r="F78" s="951">
        <v>0</v>
      </c>
    </row>
    <row r="79" spans="1:6" ht="39.6">
      <c r="A79" s="610" t="s">
        <v>1732</v>
      </c>
      <c r="B79" s="940" t="s">
        <v>1435</v>
      </c>
      <c r="C79" s="558" t="s">
        <v>980</v>
      </c>
      <c r="D79" s="946" t="s">
        <v>68</v>
      </c>
      <c r="E79" s="347"/>
      <c r="F79" s="951">
        <v>0</v>
      </c>
    </row>
    <row r="80" spans="1:6" ht="39.6">
      <c r="A80" s="610" t="s">
        <v>1734</v>
      </c>
      <c r="B80" s="940" t="s">
        <v>1436</v>
      </c>
      <c r="C80" s="598" t="s">
        <v>300</v>
      </c>
      <c r="D80" s="964" t="s">
        <v>69</v>
      </c>
      <c r="E80" s="599"/>
      <c r="F80" s="965">
        <v>0</v>
      </c>
    </row>
    <row r="81" spans="1:6" ht="26.4">
      <c r="A81" s="610" t="s">
        <v>1735</v>
      </c>
      <c r="B81" s="940" t="s">
        <v>1437</v>
      </c>
      <c r="C81" s="598" t="s">
        <v>301</v>
      </c>
      <c r="D81" s="964" t="s">
        <v>302</v>
      </c>
      <c r="E81" s="599"/>
      <c r="F81" s="943">
        <f>F52-F53-F57-F64-F68-F61-F72-F56</f>
        <v>11583</v>
      </c>
    </row>
    <row r="82" spans="1:6" ht="26.4">
      <c r="A82" s="610" t="s">
        <v>1736</v>
      </c>
      <c r="B82" s="940" t="s">
        <v>1438</v>
      </c>
      <c r="C82" s="598" t="s">
        <v>303</v>
      </c>
      <c r="D82" s="964" t="s">
        <v>304</v>
      </c>
      <c r="E82" s="599"/>
      <c r="F82" s="966">
        <v>1158</v>
      </c>
    </row>
    <row r="83" spans="1:6" ht="26.4">
      <c r="A83" s="610" t="s">
        <v>1737</v>
      </c>
      <c r="B83" s="940" t="s">
        <v>1439</v>
      </c>
      <c r="C83" s="598" t="s">
        <v>305</v>
      </c>
      <c r="D83" s="964" t="s">
        <v>240</v>
      </c>
      <c r="E83" s="600"/>
      <c r="F83" s="943">
        <f>F81-F82</f>
        <v>10425</v>
      </c>
    </row>
    <row r="84" spans="1:6" ht="30.75" customHeight="1">
      <c r="A84" s="610" t="s">
        <v>1738</v>
      </c>
      <c r="B84" s="940" t="s">
        <v>1440</v>
      </c>
      <c r="C84" s="413" t="s">
        <v>306</v>
      </c>
      <c r="D84" s="946" t="s">
        <v>70</v>
      </c>
      <c r="E84" s="347"/>
      <c r="F84" s="943">
        <f>+F85+F86</f>
        <v>0</v>
      </c>
    </row>
    <row r="85" spans="1:6" ht="26.4">
      <c r="A85" s="610" t="s">
        <v>1739</v>
      </c>
      <c r="B85" s="940" t="s">
        <v>1441</v>
      </c>
      <c r="C85" s="594" t="s">
        <v>307</v>
      </c>
      <c r="D85" s="946" t="s">
        <v>308</v>
      </c>
      <c r="E85" s="352"/>
      <c r="F85" s="945">
        <v>0</v>
      </c>
    </row>
    <row r="86" spans="1:6" ht="26.4">
      <c r="A86" s="610" t="s">
        <v>1740</v>
      </c>
      <c r="B86" s="940" t="s">
        <v>1442</v>
      </c>
      <c r="C86" s="601" t="s">
        <v>309</v>
      </c>
      <c r="D86" s="948" t="s">
        <v>310</v>
      </c>
      <c r="E86" s="600"/>
      <c r="F86" s="945">
        <v>0</v>
      </c>
    </row>
    <row r="87" spans="1:6" ht="21">
      <c r="A87" s="610" t="s">
        <v>1741</v>
      </c>
      <c r="B87" s="940" t="s">
        <v>1443</v>
      </c>
      <c r="C87" s="598" t="s">
        <v>311</v>
      </c>
      <c r="D87" s="960" t="s">
        <v>312</v>
      </c>
      <c r="E87" s="600"/>
      <c r="F87" s="943">
        <f>F83+F84</f>
        <v>10425</v>
      </c>
    </row>
    <row r="88" spans="1:6" ht="26.4">
      <c r="A88" s="610" t="s">
        <v>1742</v>
      </c>
      <c r="B88" s="940" t="s">
        <v>1444</v>
      </c>
      <c r="C88" s="592" t="s">
        <v>313</v>
      </c>
      <c r="D88" s="927" t="s">
        <v>314</v>
      </c>
      <c r="E88" s="350"/>
      <c r="F88" s="967">
        <v>0</v>
      </c>
    </row>
    <row r="89" spans="1:6" ht="21">
      <c r="A89" s="610" t="s">
        <v>1743</v>
      </c>
      <c r="B89" s="940" t="s">
        <v>1445</v>
      </c>
      <c r="C89" s="602" t="s">
        <v>315</v>
      </c>
      <c r="D89" s="935" t="s">
        <v>231</v>
      </c>
      <c r="E89" s="599"/>
      <c r="F89" s="943">
        <f>+F87</f>
        <v>10425</v>
      </c>
    </row>
    <row r="90" spans="1:6">
      <c r="D90" s="968"/>
    </row>
  </sheetData>
  <mergeCells count="1">
    <mergeCell ref="B6:C6"/>
  </mergeCells>
  <printOptions horizontalCentered="1"/>
  <pageMargins left="0.23622047244094491" right="0.23622047244094491" top="0.15748031496062992" bottom="0.15748031496062992" header="0" footer="0"/>
  <pageSetup paperSize="9" scale="40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  <rowBreaks count="1" manualBreakCount="1">
    <brk id="52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59"/>
  <sheetViews>
    <sheetView showGridLines="0" topLeftCell="A42" zoomScaleNormal="100" zoomScaleSheetLayoutView="85" workbookViewId="0">
      <selection activeCell="E56" sqref="E56"/>
    </sheetView>
  </sheetViews>
  <sheetFormatPr defaultColWidth="9.109375" defaultRowHeight="13.2"/>
  <cols>
    <col min="1" max="1" width="2.6640625" style="307" customWidth="1"/>
    <col min="2" max="2" width="12.33203125" style="6" customWidth="1"/>
    <col min="3" max="3" width="69.5546875" style="6" customWidth="1"/>
    <col min="4" max="4" width="18.88671875" style="1345" customWidth="1"/>
    <col min="5" max="5" width="18.5546875" style="6" customWidth="1"/>
    <col min="6" max="16384" width="9.109375" style="6"/>
  </cols>
  <sheetData>
    <row r="1" spans="1:5" s="615" customFormat="1" ht="11.4">
      <c r="A1" s="307" t="s">
        <v>827</v>
      </c>
      <c r="B1" s="653" t="s">
        <v>1544</v>
      </c>
      <c r="C1" s="656"/>
      <c r="D1" s="881"/>
    </row>
    <row r="2" spans="1:5" s="226" customFormat="1">
      <c r="A2" s="307"/>
      <c r="B2" s="277" t="s">
        <v>111</v>
      </c>
      <c r="C2" s="670" t="str">
        <f>Index!C2</f>
        <v>BUIN9561</v>
      </c>
      <c r="D2" s="1344" t="str">
        <f>Index!D2</f>
        <v>Алианц Банк България АД</v>
      </c>
    </row>
    <row r="3" spans="1:5" s="226" customFormat="1" ht="25.2">
      <c r="A3" s="307"/>
      <c r="B3" s="277" t="s">
        <v>112</v>
      </c>
      <c r="C3" s="1309" t="str">
        <f>Index!C3</f>
        <v>30.09.2022</v>
      </c>
      <c r="D3" s="885"/>
    </row>
    <row r="4" spans="1:5" s="226" customFormat="1" ht="23.4">
      <c r="A4" s="307"/>
      <c r="B4" s="277" t="s">
        <v>113</v>
      </c>
      <c r="C4" s="674" t="s">
        <v>1783</v>
      </c>
      <c r="D4" s="896"/>
    </row>
    <row r="5" spans="1:5" s="226" customFormat="1" ht="22.8">
      <c r="A5" s="307"/>
      <c r="B5" s="278" t="s">
        <v>114</v>
      </c>
      <c r="C5" s="220" t="s">
        <v>115</v>
      </c>
      <c r="D5" s="886" t="s">
        <v>116</v>
      </c>
      <c r="E5" s="224" t="s">
        <v>823</v>
      </c>
    </row>
    <row r="6" spans="1:5" ht="32.25" customHeight="1">
      <c r="B6" s="1633" t="s">
        <v>71</v>
      </c>
      <c r="C6" s="1620"/>
    </row>
    <row r="7" spans="1:5" s="615" customFormat="1" ht="4.5" customHeight="1">
      <c r="A7" s="307">
        <v>5</v>
      </c>
      <c r="D7" s="1346"/>
      <c r="E7" s="615" t="s">
        <v>1545</v>
      </c>
    </row>
    <row r="8" spans="1:5" ht="4.5" customHeight="1"/>
    <row r="9" spans="1:5" ht="4.5" customHeight="1"/>
    <row r="10" spans="1:5" ht="4.5" customHeight="1"/>
    <row r="11" spans="1:5" ht="4.5" customHeight="1"/>
    <row r="12" spans="1:5" ht="27" customHeight="1">
      <c r="B12" s="13"/>
      <c r="C12" s="174"/>
      <c r="D12" s="1307" t="s">
        <v>87</v>
      </c>
      <c r="E12" s="51" t="s">
        <v>241</v>
      </c>
    </row>
    <row r="13" spans="1:5" ht="10.199999999999999" customHeight="1">
      <c r="B13" s="15"/>
      <c r="C13" s="175"/>
      <c r="D13" s="1308"/>
      <c r="E13" s="358" t="s">
        <v>1111</v>
      </c>
    </row>
    <row r="14" spans="1:5" ht="33.75" customHeight="1">
      <c r="A14" s="307" t="s">
        <v>1288</v>
      </c>
      <c r="B14" s="1358" t="s">
        <v>1111</v>
      </c>
      <c r="C14" s="583" t="s">
        <v>316</v>
      </c>
      <c r="D14" s="1002" t="s">
        <v>950</v>
      </c>
      <c r="E14" s="1350">
        <f>'F_02.00'!F83</f>
        <v>10425</v>
      </c>
    </row>
    <row r="15" spans="1:5" ht="33.75" customHeight="1">
      <c r="A15" s="307" t="s">
        <v>1289</v>
      </c>
      <c r="B15" s="1358" t="s">
        <v>1112</v>
      </c>
      <c r="C15" s="584" t="s">
        <v>317</v>
      </c>
      <c r="D15" s="1002" t="s">
        <v>950</v>
      </c>
      <c r="E15" s="1350">
        <f>E17+E18+E19+E20+E21+E22+E23+E26+E27+E29+E33+E37+E42+E46+E50+E54+E55</f>
        <v>-8649</v>
      </c>
    </row>
    <row r="16" spans="1:5" ht="33.75" customHeight="1">
      <c r="A16" s="307" t="s">
        <v>1290</v>
      </c>
      <c r="B16" s="1358" t="s">
        <v>1113</v>
      </c>
      <c r="C16" s="572" t="s">
        <v>205</v>
      </c>
      <c r="D16" s="1022" t="s">
        <v>318</v>
      </c>
      <c r="E16" s="1351">
        <f>SUM(E17:E23,E26,E27)</f>
        <v>-1610</v>
      </c>
    </row>
    <row r="17" spans="1:5" ht="20.25" customHeight="1">
      <c r="A17" s="307" t="s">
        <v>1291</v>
      </c>
      <c r="B17" s="1358" t="s">
        <v>1114</v>
      </c>
      <c r="C17" s="585" t="s">
        <v>319</v>
      </c>
      <c r="D17" s="1347" t="s">
        <v>320</v>
      </c>
      <c r="E17" s="1352">
        <v>0</v>
      </c>
    </row>
    <row r="18" spans="1:5" ht="20.25" customHeight="1">
      <c r="A18" s="307" t="s">
        <v>1292</v>
      </c>
      <c r="B18" s="1358" t="s">
        <v>1115</v>
      </c>
      <c r="C18" s="398" t="s">
        <v>321</v>
      </c>
      <c r="D18" s="933" t="s">
        <v>322</v>
      </c>
      <c r="E18" s="1353">
        <v>0</v>
      </c>
    </row>
    <row r="19" spans="1:5" ht="33" customHeight="1">
      <c r="A19" s="307" t="s">
        <v>1293</v>
      </c>
      <c r="B19" s="1358" t="s">
        <v>1120</v>
      </c>
      <c r="C19" s="398" t="s">
        <v>209</v>
      </c>
      <c r="D19" s="933" t="s">
        <v>951</v>
      </c>
      <c r="E19" s="1353">
        <v>0</v>
      </c>
    </row>
    <row r="20" spans="1:5" ht="33" customHeight="1">
      <c r="A20" s="307" t="s">
        <v>1294</v>
      </c>
      <c r="B20" s="1358" t="s">
        <v>1122</v>
      </c>
      <c r="C20" s="398" t="s">
        <v>323</v>
      </c>
      <c r="D20" s="933" t="s">
        <v>324</v>
      </c>
      <c r="E20" s="1353">
        <v>0</v>
      </c>
    </row>
    <row r="21" spans="1:5" ht="33" customHeight="1">
      <c r="A21" s="307" t="s">
        <v>1295</v>
      </c>
      <c r="B21" s="1358" t="s">
        <v>1124</v>
      </c>
      <c r="C21" s="398" t="s">
        <v>72</v>
      </c>
      <c r="D21" s="933" t="s">
        <v>952</v>
      </c>
      <c r="E21" s="1353">
        <v>0</v>
      </c>
    </row>
    <row r="22" spans="1:5" ht="33" customHeight="1">
      <c r="A22" s="307" t="s">
        <v>1621</v>
      </c>
      <c r="B22" s="1358" t="s">
        <v>1446</v>
      </c>
      <c r="C22" s="342" t="s">
        <v>73</v>
      </c>
      <c r="D22" s="906" t="s">
        <v>325</v>
      </c>
      <c r="E22" s="1352">
        <v>-1789</v>
      </c>
    </row>
    <row r="23" spans="1:5" ht="34.950000000000003" customHeight="1">
      <c r="A23" s="307" t="s">
        <v>1622</v>
      </c>
      <c r="B23" s="1358" t="s">
        <v>1447</v>
      </c>
      <c r="C23" s="342" t="s">
        <v>326</v>
      </c>
      <c r="D23" s="906" t="s">
        <v>76</v>
      </c>
      <c r="E23" s="1353">
        <v>0</v>
      </c>
    </row>
    <row r="24" spans="1:5" ht="39.6">
      <c r="A24" s="307" t="s">
        <v>1623</v>
      </c>
      <c r="B24" s="1358" t="s">
        <v>1448</v>
      </c>
      <c r="C24" s="586" t="s">
        <v>74</v>
      </c>
      <c r="D24" s="906" t="s">
        <v>953</v>
      </c>
      <c r="E24" s="1353">
        <v>0</v>
      </c>
    </row>
    <row r="25" spans="1:5" ht="39.6">
      <c r="A25" s="307" t="s">
        <v>1580</v>
      </c>
      <c r="B25" s="1358" t="s">
        <v>1403</v>
      </c>
      <c r="C25" s="586" t="s">
        <v>75</v>
      </c>
      <c r="D25" s="906" t="s">
        <v>77</v>
      </c>
      <c r="E25" s="1353">
        <v>0</v>
      </c>
    </row>
    <row r="26" spans="1:5" ht="39.6">
      <c r="A26" s="307" t="s">
        <v>1624</v>
      </c>
      <c r="B26" s="1358" t="s">
        <v>1449</v>
      </c>
      <c r="C26" s="342" t="s">
        <v>327</v>
      </c>
      <c r="D26" s="906" t="s">
        <v>328</v>
      </c>
      <c r="E26" s="1353">
        <v>0</v>
      </c>
    </row>
    <row r="27" spans="1:5" ht="30.75" customHeight="1">
      <c r="A27" s="307" t="s">
        <v>1304</v>
      </c>
      <c r="B27" s="1358" t="s">
        <v>1164</v>
      </c>
      <c r="C27" s="587" t="s">
        <v>329</v>
      </c>
      <c r="D27" s="1024" t="s">
        <v>954</v>
      </c>
      <c r="E27" s="1354">
        <f>-ROUND(E22/10,0)</f>
        <v>179</v>
      </c>
    </row>
    <row r="28" spans="1:5" ht="30.75" customHeight="1">
      <c r="A28" s="307" t="s">
        <v>1305</v>
      </c>
      <c r="B28" s="1358" t="s">
        <v>1166</v>
      </c>
      <c r="C28" s="400" t="s">
        <v>215</v>
      </c>
      <c r="D28" s="933" t="s">
        <v>955</v>
      </c>
      <c r="E28" s="1355">
        <f>E29+E33+E37+E42+E46+E50+E54+E55</f>
        <v>-7039</v>
      </c>
    </row>
    <row r="29" spans="1:5" ht="30.75" customHeight="1">
      <c r="A29" s="307" t="s">
        <v>1306</v>
      </c>
      <c r="B29" s="1358" t="s">
        <v>1168</v>
      </c>
      <c r="C29" s="342" t="s">
        <v>216</v>
      </c>
      <c r="D29" s="933" t="s">
        <v>78</v>
      </c>
      <c r="E29" s="1353">
        <v>0</v>
      </c>
    </row>
    <row r="30" spans="1:5" ht="28.5" customHeight="1">
      <c r="A30" s="307" t="s">
        <v>1307</v>
      </c>
      <c r="B30" s="1358" t="s">
        <v>1169</v>
      </c>
      <c r="C30" s="588" t="s">
        <v>330</v>
      </c>
      <c r="D30" s="933" t="s">
        <v>1825</v>
      </c>
      <c r="E30" s="1353">
        <v>0</v>
      </c>
    </row>
    <row r="31" spans="1:5" ht="20.25" customHeight="1">
      <c r="A31" s="307" t="s">
        <v>1308</v>
      </c>
      <c r="B31" s="1358" t="s">
        <v>1171</v>
      </c>
      <c r="C31" s="588" t="s">
        <v>331</v>
      </c>
      <c r="D31" s="933" t="s">
        <v>956</v>
      </c>
      <c r="E31" s="1353">
        <v>0</v>
      </c>
    </row>
    <row r="32" spans="1:5" ht="20.25" customHeight="1">
      <c r="A32" s="307" t="s">
        <v>1309</v>
      </c>
      <c r="B32" s="1358" t="s">
        <v>1173</v>
      </c>
      <c r="C32" s="588" t="s">
        <v>332</v>
      </c>
      <c r="D32" s="933" t="s">
        <v>79</v>
      </c>
      <c r="E32" s="1353">
        <v>0</v>
      </c>
    </row>
    <row r="33" spans="1:5" ht="27" customHeight="1">
      <c r="A33" s="307" t="s">
        <v>1310</v>
      </c>
      <c r="B33" s="1358" t="s">
        <v>1175</v>
      </c>
      <c r="C33" s="398" t="s">
        <v>217</v>
      </c>
      <c r="D33" s="933" t="s">
        <v>333</v>
      </c>
      <c r="E33" s="1353">
        <v>0</v>
      </c>
    </row>
    <row r="34" spans="1:5" ht="26.25" customHeight="1">
      <c r="A34" s="307" t="s">
        <v>1625</v>
      </c>
      <c r="B34" s="1358" t="s">
        <v>1191</v>
      </c>
      <c r="C34" s="588" t="s">
        <v>334</v>
      </c>
      <c r="D34" s="933" t="s">
        <v>335</v>
      </c>
      <c r="E34" s="1353">
        <v>0</v>
      </c>
    </row>
    <row r="35" spans="1:5" ht="21.75" customHeight="1">
      <c r="A35" s="307" t="s">
        <v>1626</v>
      </c>
      <c r="B35" s="1358" t="s">
        <v>1192</v>
      </c>
      <c r="C35" s="588" t="s">
        <v>331</v>
      </c>
      <c r="D35" s="933" t="s">
        <v>336</v>
      </c>
      <c r="E35" s="1353">
        <v>0</v>
      </c>
    </row>
    <row r="36" spans="1:5" ht="21.75" customHeight="1">
      <c r="A36" s="307" t="s">
        <v>1627</v>
      </c>
      <c r="B36" s="1358" t="s">
        <v>1193</v>
      </c>
      <c r="C36" s="588" t="s">
        <v>332</v>
      </c>
      <c r="D36" s="933" t="s">
        <v>79</v>
      </c>
      <c r="E36" s="1353">
        <v>0</v>
      </c>
    </row>
    <row r="37" spans="1:5" ht="21.75" customHeight="1">
      <c r="A37" s="307" t="s">
        <v>1628</v>
      </c>
      <c r="B37" s="1358" t="s">
        <v>1194</v>
      </c>
      <c r="C37" s="398" t="s">
        <v>337</v>
      </c>
      <c r="D37" s="933" t="s">
        <v>957</v>
      </c>
      <c r="E37" s="1353">
        <v>0</v>
      </c>
    </row>
    <row r="38" spans="1:5" ht="28.5" customHeight="1">
      <c r="A38" s="307" t="s">
        <v>1662</v>
      </c>
      <c r="B38" s="1358" t="s">
        <v>1195</v>
      </c>
      <c r="C38" s="588" t="s">
        <v>330</v>
      </c>
      <c r="D38" s="933" t="s">
        <v>338</v>
      </c>
      <c r="E38" s="1353">
        <v>0</v>
      </c>
    </row>
    <row r="39" spans="1:5" ht="28.5" customHeight="1">
      <c r="A39" s="307" t="s">
        <v>1663</v>
      </c>
      <c r="B39" s="1358" t="s">
        <v>1196</v>
      </c>
      <c r="C39" s="588" t="s">
        <v>331</v>
      </c>
      <c r="D39" s="933" t="s">
        <v>80</v>
      </c>
      <c r="E39" s="1353">
        <v>0</v>
      </c>
    </row>
    <row r="40" spans="1:5" ht="26.4">
      <c r="A40" s="307" t="s">
        <v>1664</v>
      </c>
      <c r="B40" s="1358" t="s">
        <v>1197</v>
      </c>
      <c r="C40" s="588" t="s">
        <v>339</v>
      </c>
      <c r="D40" s="933" t="s">
        <v>340</v>
      </c>
      <c r="E40" s="1353">
        <v>0</v>
      </c>
    </row>
    <row r="41" spans="1:5" ht="22.8">
      <c r="A41" s="307" t="s">
        <v>1665</v>
      </c>
      <c r="B41" s="1358" t="s">
        <v>1198</v>
      </c>
      <c r="C41" s="588" t="s">
        <v>332</v>
      </c>
      <c r="D41" s="933" t="s">
        <v>79</v>
      </c>
      <c r="E41" s="1353">
        <v>0</v>
      </c>
    </row>
    <row r="42" spans="1:5" ht="27" customHeight="1">
      <c r="A42" s="307" t="s">
        <v>1666</v>
      </c>
      <c r="B42" s="1358" t="s">
        <v>1408</v>
      </c>
      <c r="C42" s="398" t="s">
        <v>341</v>
      </c>
      <c r="D42" s="933" t="s">
        <v>81</v>
      </c>
      <c r="E42" s="1353">
        <v>0</v>
      </c>
    </row>
    <row r="43" spans="1:5" ht="27" customHeight="1">
      <c r="A43" s="307" t="s">
        <v>1667</v>
      </c>
      <c r="B43" s="1358" t="s">
        <v>1450</v>
      </c>
      <c r="C43" s="588" t="s">
        <v>330</v>
      </c>
      <c r="D43" s="933" t="s">
        <v>1826</v>
      </c>
      <c r="E43" s="1353">
        <v>0</v>
      </c>
    </row>
    <row r="44" spans="1:5" ht="27" customHeight="1">
      <c r="A44" s="307" t="s">
        <v>1668</v>
      </c>
      <c r="B44" s="1358" t="s">
        <v>1451</v>
      </c>
      <c r="C44" s="588" t="s">
        <v>331</v>
      </c>
      <c r="D44" s="933" t="s">
        <v>958</v>
      </c>
      <c r="E44" s="1353">
        <v>0</v>
      </c>
    </row>
    <row r="45" spans="1:5" ht="22.8">
      <c r="A45" s="307" t="s">
        <v>1669</v>
      </c>
      <c r="B45" s="1358" t="s">
        <v>1452</v>
      </c>
      <c r="C45" s="588" t="s">
        <v>332</v>
      </c>
      <c r="D45" s="933" t="s">
        <v>79</v>
      </c>
      <c r="E45" s="1353">
        <v>0</v>
      </c>
    </row>
    <row r="46" spans="1:5" ht="41.25" customHeight="1">
      <c r="A46" s="307" t="s">
        <v>1670</v>
      </c>
      <c r="B46" s="1358" t="s">
        <v>1409</v>
      </c>
      <c r="C46" s="342" t="s">
        <v>342</v>
      </c>
      <c r="D46" s="933" t="s">
        <v>959</v>
      </c>
      <c r="E46" s="1353">
        <f>E47+E48+E49</f>
        <v>-7821</v>
      </c>
    </row>
    <row r="47" spans="1:5" ht="33.75" customHeight="1">
      <c r="A47" s="307" t="s">
        <v>1671</v>
      </c>
      <c r="B47" s="1358" t="s">
        <v>1453</v>
      </c>
      <c r="C47" s="588" t="s">
        <v>330</v>
      </c>
      <c r="D47" s="933" t="s">
        <v>343</v>
      </c>
      <c r="E47" s="1353">
        <v>-7821</v>
      </c>
    </row>
    <row r="48" spans="1:5" ht="23.25" customHeight="1">
      <c r="A48" s="307" t="s">
        <v>1672</v>
      </c>
      <c r="B48" s="1358" t="s">
        <v>1454</v>
      </c>
      <c r="C48" s="588" t="s">
        <v>331</v>
      </c>
      <c r="D48" s="933" t="s">
        <v>82</v>
      </c>
      <c r="E48" s="1353">
        <v>0</v>
      </c>
    </row>
    <row r="49" spans="1:5" ht="23.25" customHeight="1">
      <c r="A49" s="307" t="s">
        <v>1673</v>
      </c>
      <c r="B49" s="1358" t="s">
        <v>1202</v>
      </c>
      <c r="C49" s="588" t="s">
        <v>332</v>
      </c>
      <c r="D49" s="933" t="s">
        <v>83</v>
      </c>
      <c r="E49" s="1353">
        <v>0</v>
      </c>
    </row>
    <row r="50" spans="1:5" ht="23.25" customHeight="1">
      <c r="A50" s="307" t="s">
        <v>1674</v>
      </c>
      <c r="B50" s="1358" t="s">
        <v>1203</v>
      </c>
      <c r="C50" s="398" t="s">
        <v>323</v>
      </c>
      <c r="D50" s="933" t="s">
        <v>324</v>
      </c>
      <c r="E50" s="1353">
        <v>0</v>
      </c>
    </row>
    <row r="51" spans="1:5" ht="23.25" customHeight="1">
      <c r="A51" s="307" t="s">
        <v>1675</v>
      </c>
      <c r="B51" s="1358" t="s">
        <v>1204</v>
      </c>
      <c r="C51" s="588" t="s">
        <v>330</v>
      </c>
      <c r="D51" s="933" t="s">
        <v>324</v>
      </c>
      <c r="E51" s="1353">
        <v>0</v>
      </c>
    </row>
    <row r="52" spans="1:5" ht="23.25" customHeight="1">
      <c r="A52" s="307" t="s">
        <v>1694</v>
      </c>
      <c r="B52" s="1358" t="s">
        <v>1205</v>
      </c>
      <c r="C52" s="588" t="s">
        <v>331</v>
      </c>
      <c r="D52" s="933" t="s">
        <v>344</v>
      </c>
      <c r="E52" s="1353">
        <v>0</v>
      </c>
    </row>
    <row r="53" spans="1:5" ht="23.25" customHeight="1">
      <c r="A53" s="307" t="s">
        <v>1695</v>
      </c>
      <c r="B53" s="1358" t="s">
        <v>1206</v>
      </c>
      <c r="C53" s="588" t="s">
        <v>332</v>
      </c>
      <c r="D53" s="933" t="s">
        <v>345</v>
      </c>
      <c r="E53" s="1353">
        <v>0</v>
      </c>
    </row>
    <row r="54" spans="1:5" ht="30" customHeight="1">
      <c r="A54" s="307" t="s">
        <v>1696</v>
      </c>
      <c r="B54" s="1358" t="s">
        <v>1207</v>
      </c>
      <c r="C54" s="398" t="s">
        <v>16</v>
      </c>
      <c r="D54" s="933" t="s">
        <v>960</v>
      </c>
      <c r="E54" s="1353">
        <v>0</v>
      </c>
    </row>
    <row r="55" spans="1:5" ht="26.4">
      <c r="A55" s="307" t="s">
        <v>1697</v>
      </c>
      <c r="B55" s="1358" t="s">
        <v>1208</v>
      </c>
      <c r="C55" s="575" t="s">
        <v>346</v>
      </c>
      <c r="D55" s="1023" t="s">
        <v>84</v>
      </c>
      <c r="E55" s="1356">
        <f>-ROUND(E47/10,0)</f>
        <v>782</v>
      </c>
    </row>
    <row r="56" spans="1:5" ht="24.75" customHeight="1">
      <c r="A56" s="307" t="s">
        <v>1698</v>
      </c>
      <c r="B56" s="1358" t="s">
        <v>1209</v>
      </c>
      <c r="C56" s="584" t="s">
        <v>961</v>
      </c>
      <c r="D56" s="1002" t="s">
        <v>962</v>
      </c>
      <c r="E56" s="1350">
        <f>E14+E15</f>
        <v>1776</v>
      </c>
    </row>
    <row r="57" spans="1:5" ht="21" customHeight="1">
      <c r="A57" s="307" t="s">
        <v>1699</v>
      </c>
      <c r="B57" s="1358" t="s">
        <v>1390</v>
      </c>
      <c r="C57" s="589" t="s">
        <v>1274</v>
      </c>
      <c r="D57" s="1315" t="s">
        <v>347</v>
      </c>
      <c r="E57" s="1357">
        <v>0</v>
      </c>
    </row>
    <row r="58" spans="1:5" ht="22.8">
      <c r="A58" s="307" t="s">
        <v>1700</v>
      </c>
      <c r="B58" s="1358" t="s">
        <v>1391</v>
      </c>
      <c r="C58" s="575" t="s">
        <v>348</v>
      </c>
      <c r="D58" s="1348" t="s">
        <v>349</v>
      </c>
      <c r="E58" s="1356">
        <f>E56</f>
        <v>1776</v>
      </c>
    </row>
    <row r="59" spans="1:5">
      <c r="C59" s="176"/>
      <c r="D59" s="1349"/>
      <c r="E59" s="177"/>
    </row>
  </sheetData>
  <mergeCells count="1">
    <mergeCell ref="B6:C6"/>
  </mergeCells>
  <printOptions horizontalCentered="1"/>
  <pageMargins left="0.23622047244094491" right="0.23622047244094491" top="0.35433070866141736" bottom="0.15748031496062992" header="0" footer="0"/>
  <pageSetup paperSize="9" scale="59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E36"/>
  <sheetViews>
    <sheetView showGridLines="0" topLeftCell="A11" zoomScale="80" zoomScaleNormal="80" zoomScaleSheetLayoutView="80" workbookViewId="0">
      <selection activeCell="C17" sqref="C17:C21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39.6640625" style="1" customWidth="1"/>
    <col min="4" max="4" width="36.6640625" style="1" customWidth="1"/>
    <col min="5" max="5" width="21.6640625" style="1" customWidth="1"/>
    <col min="6" max="16384" width="9.109375" style="1"/>
  </cols>
  <sheetData>
    <row r="1" spans="1:5" s="613" customFormat="1" ht="11.4">
      <c r="A1" s="610" t="s">
        <v>830</v>
      </c>
      <c r="B1" s="653" t="s">
        <v>1544</v>
      </c>
      <c r="C1" s="656"/>
      <c r="D1" s="656"/>
    </row>
    <row r="2" spans="1:5" s="222" customFormat="1">
      <c r="A2" s="610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5" s="222" customFormat="1" ht="23.4">
      <c r="A3" s="610"/>
      <c r="B3" s="277" t="s">
        <v>112</v>
      </c>
      <c r="C3" s="672" t="str">
        <f>Index!C3</f>
        <v>30.09.2022</v>
      </c>
      <c r="D3" s="673"/>
    </row>
    <row r="4" spans="1:5" s="222" customFormat="1" ht="23.4">
      <c r="A4" s="610"/>
      <c r="B4" s="277" t="s">
        <v>113</v>
      </c>
      <c r="C4" s="674" t="s">
        <v>1783</v>
      </c>
      <c r="D4"/>
    </row>
    <row r="5" spans="1:5" s="222" customFormat="1" ht="22.8">
      <c r="A5" s="610"/>
      <c r="B5" s="278" t="s">
        <v>114</v>
      </c>
      <c r="C5" s="220" t="s">
        <v>115</v>
      </c>
      <c r="D5" s="223" t="s">
        <v>116</v>
      </c>
      <c r="E5" s="224" t="s">
        <v>823</v>
      </c>
    </row>
    <row r="6" spans="1:5" ht="32.25" customHeight="1">
      <c r="B6" s="1615" t="s">
        <v>942</v>
      </c>
      <c r="C6" s="1639"/>
      <c r="D6" s="1639"/>
      <c r="E6" s="1639"/>
    </row>
    <row r="7" spans="1:5" s="613" customFormat="1" ht="10.199999999999999">
      <c r="A7" s="610">
        <v>5</v>
      </c>
      <c r="B7" s="633"/>
      <c r="D7" s="633"/>
      <c r="E7" s="633" t="s">
        <v>1545</v>
      </c>
    </row>
    <row r="8" spans="1:5">
      <c r="B8" s="1640" t="s">
        <v>350</v>
      </c>
      <c r="C8" s="1616"/>
      <c r="D8" s="1616"/>
      <c r="E8" s="311"/>
    </row>
    <row r="9" spans="1:5">
      <c r="B9" s="314"/>
      <c r="E9" s="311"/>
    </row>
    <row r="10" spans="1:5">
      <c r="B10" s="314"/>
      <c r="E10" s="311"/>
    </row>
    <row r="11" spans="1:5">
      <c r="C11" s="314"/>
      <c r="D11" s="173"/>
      <c r="E11" s="311"/>
    </row>
    <row r="12" spans="1:5" ht="11.25" customHeight="1">
      <c r="B12" s="78"/>
      <c r="C12" s="170"/>
      <c r="D12" s="1634" t="s">
        <v>87</v>
      </c>
      <c r="E12" s="1637" t="s">
        <v>122</v>
      </c>
    </row>
    <row r="13" spans="1:5">
      <c r="B13" s="80"/>
      <c r="C13" s="171"/>
      <c r="D13" s="1635"/>
      <c r="E13" s="1638"/>
    </row>
    <row r="14" spans="1:5" ht="26.4">
      <c r="B14" s="80"/>
      <c r="C14" s="171"/>
      <c r="D14" s="1635"/>
      <c r="E14" s="92" t="s">
        <v>949</v>
      </c>
    </row>
    <row r="15" spans="1:5" ht="15" customHeight="1">
      <c r="B15" s="84"/>
      <c r="C15" s="172"/>
      <c r="D15" s="1636"/>
      <c r="E15" s="340" t="s">
        <v>1111</v>
      </c>
    </row>
    <row r="16" spans="1:5" ht="19.5" customHeight="1">
      <c r="A16" s="610" t="s">
        <v>1586</v>
      </c>
      <c r="B16" s="898" t="s">
        <v>1455</v>
      </c>
      <c r="C16" s="581" t="s">
        <v>130</v>
      </c>
      <c r="D16" s="582"/>
      <c r="E16" s="1359">
        <v>0</v>
      </c>
    </row>
    <row r="17" spans="1:5" ht="39.6">
      <c r="A17" s="610" t="s">
        <v>1288</v>
      </c>
      <c r="B17" s="898" t="s">
        <v>1111</v>
      </c>
      <c r="C17" s="1364" t="s">
        <v>131</v>
      </c>
      <c r="D17" s="306" t="s">
        <v>351</v>
      </c>
      <c r="E17" s="1360">
        <v>3</v>
      </c>
    </row>
    <row r="18" spans="1:5" ht="26.4">
      <c r="A18" s="610" t="s">
        <v>1290</v>
      </c>
      <c r="B18" s="898" t="s">
        <v>1113</v>
      </c>
      <c r="C18" s="1365" t="s">
        <v>352</v>
      </c>
      <c r="D18" s="365" t="s">
        <v>353</v>
      </c>
      <c r="E18" s="1361">
        <v>0</v>
      </c>
    </row>
    <row r="19" spans="1:5" ht="34.799999999999997">
      <c r="A19" s="610" t="s">
        <v>1291</v>
      </c>
      <c r="B19" s="898" t="s">
        <v>1114</v>
      </c>
      <c r="C19" s="1365" t="s">
        <v>354</v>
      </c>
      <c r="D19" s="365" t="s">
        <v>355</v>
      </c>
      <c r="E19" s="1361">
        <v>0</v>
      </c>
    </row>
    <row r="20" spans="1:5" ht="34.799999999999997">
      <c r="A20" s="610" t="s">
        <v>1292</v>
      </c>
      <c r="B20" s="898" t="s">
        <v>1115</v>
      </c>
      <c r="C20" s="1366" t="s">
        <v>356</v>
      </c>
      <c r="D20" s="365" t="s">
        <v>357</v>
      </c>
      <c r="E20" s="1361">
        <v>2</v>
      </c>
    </row>
    <row r="21" spans="1:5" ht="26.4">
      <c r="A21" s="610" t="s">
        <v>1293</v>
      </c>
      <c r="B21" s="898" t="s">
        <v>1120</v>
      </c>
      <c r="C21" s="1367" t="s">
        <v>133</v>
      </c>
      <c r="D21" s="343" t="s">
        <v>2</v>
      </c>
      <c r="E21" s="1360">
        <f>SUM(E22:E26)</f>
        <v>0</v>
      </c>
    </row>
    <row r="22" spans="1:5" ht="30" customHeight="1">
      <c r="A22" s="610" t="s">
        <v>1294</v>
      </c>
      <c r="B22" s="898" t="s">
        <v>1122</v>
      </c>
      <c r="C22" s="546" t="s">
        <v>358</v>
      </c>
      <c r="D22" s="365" t="s">
        <v>359</v>
      </c>
      <c r="E22" s="1361">
        <v>0</v>
      </c>
    </row>
    <row r="23" spans="1:5" ht="30" customHeight="1">
      <c r="A23" s="610" t="s">
        <v>1295</v>
      </c>
      <c r="B23" s="898" t="s">
        <v>1124</v>
      </c>
      <c r="C23" s="546" t="s">
        <v>85</v>
      </c>
      <c r="D23" s="365" t="s">
        <v>360</v>
      </c>
      <c r="E23" s="1361">
        <v>0</v>
      </c>
    </row>
    <row r="24" spans="1:5" ht="30" customHeight="1">
      <c r="A24" s="610" t="s">
        <v>1304</v>
      </c>
      <c r="B24" s="898" t="s">
        <v>1164</v>
      </c>
      <c r="C24" s="546" t="s">
        <v>361</v>
      </c>
      <c r="D24" s="365" t="s">
        <v>353</v>
      </c>
      <c r="E24" s="1361">
        <v>0</v>
      </c>
    </row>
    <row r="25" spans="1:5" ht="30" customHeight="1">
      <c r="A25" s="610" t="s">
        <v>1305</v>
      </c>
      <c r="B25" s="898" t="s">
        <v>1166</v>
      </c>
      <c r="C25" s="546" t="s">
        <v>362</v>
      </c>
      <c r="D25" s="365" t="s">
        <v>355</v>
      </c>
      <c r="E25" s="1361">
        <v>0</v>
      </c>
    </row>
    <row r="26" spans="1:5" ht="30" customHeight="1">
      <c r="A26" s="610" t="s">
        <v>1306</v>
      </c>
      <c r="B26" s="898" t="s">
        <v>1168</v>
      </c>
      <c r="C26" s="449" t="s">
        <v>363</v>
      </c>
      <c r="D26" s="366" t="s">
        <v>357</v>
      </c>
      <c r="E26" s="1361">
        <v>0</v>
      </c>
    </row>
    <row r="27" spans="1:5" ht="26.4">
      <c r="A27" s="610" t="s">
        <v>1307</v>
      </c>
      <c r="B27" s="898" t="s">
        <v>1169</v>
      </c>
      <c r="C27" s="579" t="s">
        <v>134</v>
      </c>
      <c r="D27" s="343" t="s">
        <v>364</v>
      </c>
      <c r="E27" s="1360">
        <f>SUM(E28:E33)</f>
        <v>0</v>
      </c>
    </row>
    <row r="28" spans="1:5" ht="30" customHeight="1">
      <c r="A28" s="610" t="s">
        <v>1308</v>
      </c>
      <c r="B28" s="898" t="s">
        <v>1171</v>
      </c>
      <c r="C28" s="546" t="s">
        <v>358</v>
      </c>
      <c r="D28" s="365" t="s">
        <v>359</v>
      </c>
      <c r="E28" s="1361">
        <v>0</v>
      </c>
    </row>
    <row r="29" spans="1:5" ht="30" customHeight="1">
      <c r="A29" s="610" t="s">
        <v>1309</v>
      </c>
      <c r="B29" s="898" t="s">
        <v>1173</v>
      </c>
      <c r="C29" s="546" t="s">
        <v>85</v>
      </c>
      <c r="D29" s="365" t="s">
        <v>360</v>
      </c>
      <c r="E29" s="1361">
        <v>0</v>
      </c>
    </row>
    <row r="30" spans="1:5" ht="30" customHeight="1">
      <c r="A30" s="610" t="s">
        <v>1310</v>
      </c>
      <c r="B30" s="898" t="s">
        <v>1175</v>
      </c>
      <c r="C30" s="546" t="s">
        <v>361</v>
      </c>
      <c r="D30" s="365" t="s">
        <v>353</v>
      </c>
      <c r="E30" s="1361">
        <v>0</v>
      </c>
    </row>
    <row r="31" spans="1:5" ht="30" customHeight="1">
      <c r="A31" s="610" t="s">
        <v>1625</v>
      </c>
      <c r="B31" s="898" t="s">
        <v>1191</v>
      </c>
      <c r="C31" s="546" t="s">
        <v>362</v>
      </c>
      <c r="D31" s="365" t="s">
        <v>355</v>
      </c>
      <c r="E31" s="1361">
        <v>0</v>
      </c>
    </row>
    <row r="32" spans="1:5" ht="30" customHeight="1">
      <c r="A32" s="610" t="s">
        <v>1626</v>
      </c>
      <c r="B32" s="898" t="s">
        <v>1192</v>
      </c>
      <c r="C32" s="449" t="s">
        <v>363</v>
      </c>
      <c r="D32" s="365" t="s">
        <v>357</v>
      </c>
      <c r="E32" s="1361">
        <v>0</v>
      </c>
    </row>
    <row r="33" spans="1:5" ht="30" customHeight="1">
      <c r="A33" s="610" t="s">
        <v>1627</v>
      </c>
      <c r="B33" s="898" t="s">
        <v>1193</v>
      </c>
      <c r="C33" s="547" t="s">
        <v>365</v>
      </c>
      <c r="D33" s="559" t="s">
        <v>366</v>
      </c>
      <c r="E33" s="1362">
        <v>0</v>
      </c>
    </row>
    <row r="34" spans="1:5" ht="26.4">
      <c r="A34" s="610" t="s">
        <v>1628</v>
      </c>
      <c r="B34" s="340" t="s">
        <v>1194</v>
      </c>
      <c r="C34" s="403" t="s">
        <v>367</v>
      </c>
      <c r="D34" s="356" t="s">
        <v>368</v>
      </c>
      <c r="E34" s="1363">
        <f>E16+E17+E21+E27</f>
        <v>3</v>
      </c>
    </row>
    <row r="36" spans="1:5" s="6" customFormat="1">
      <c r="A36" s="307"/>
      <c r="B36" s="1"/>
      <c r="C36" s="1"/>
      <c r="D36" s="1"/>
      <c r="E36" s="1"/>
    </row>
  </sheetData>
  <mergeCells count="4">
    <mergeCell ref="D12:D15"/>
    <mergeCell ref="E12:E13"/>
    <mergeCell ref="B6:E6"/>
    <mergeCell ref="B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cellComments="asDisplayed" r:id="rId1"/>
  <headerFooter>
    <oddHeader>&amp;C&amp;"Calibri"&amp;10&amp;K000000Internal&amp;1#_x000D_&amp;"Calibri"&amp;11&amp;K000000BG
Приложение III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/>
  <dimension ref="A1:H32"/>
  <sheetViews>
    <sheetView showGridLines="0" topLeftCell="A13" zoomScaleNormal="100" zoomScaleSheetLayoutView="80" workbookViewId="0">
      <selection activeCell="I20" sqref="I20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39.6640625" style="1" customWidth="1"/>
    <col min="4" max="4" width="35.44140625" style="1" customWidth="1"/>
    <col min="5" max="6" width="23.5546875" style="1" customWidth="1"/>
    <col min="7" max="16384" width="9.109375" style="1"/>
  </cols>
  <sheetData>
    <row r="1" spans="1:8" s="613" customFormat="1" ht="11.4">
      <c r="A1" s="610" t="s">
        <v>771</v>
      </c>
      <c r="B1" s="653" t="s">
        <v>1544</v>
      </c>
      <c r="C1" s="656"/>
      <c r="D1" s="656"/>
    </row>
    <row r="2" spans="1:8" s="222" customFormat="1">
      <c r="A2" s="610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8" s="222" customFormat="1" ht="23.4">
      <c r="A3" s="610"/>
      <c r="B3" s="277" t="s">
        <v>112</v>
      </c>
      <c r="C3" s="672" t="str">
        <f>Index!C3</f>
        <v>30.09.2022</v>
      </c>
      <c r="D3" s="673"/>
    </row>
    <row r="4" spans="1:8" s="222" customFormat="1" ht="23.4">
      <c r="A4" s="610"/>
      <c r="B4" s="277" t="s">
        <v>113</v>
      </c>
      <c r="C4" s="674" t="s">
        <v>1783</v>
      </c>
      <c r="D4"/>
    </row>
    <row r="5" spans="1:8" s="222" customFormat="1" ht="22.8">
      <c r="A5" s="610"/>
      <c r="B5" s="278" t="s">
        <v>114</v>
      </c>
      <c r="C5" s="220" t="s">
        <v>115</v>
      </c>
      <c r="D5" s="223" t="s">
        <v>116</v>
      </c>
      <c r="E5" s="224" t="s">
        <v>823</v>
      </c>
      <c r="F5" s="225"/>
    </row>
    <row r="6" spans="1:8" ht="32.25" customHeight="1">
      <c r="B6" s="1615" t="s">
        <v>942</v>
      </c>
      <c r="C6" s="1616"/>
      <c r="D6" s="1616"/>
      <c r="E6" s="1616"/>
      <c r="F6" s="1616"/>
      <c r="G6" s="311"/>
      <c r="H6" s="311"/>
    </row>
    <row r="7" spans="1:8" s="613" customFormat="1" ht="10.199999999999999">
      <c r="A7" s="610">
        <v>5</v>
      </c>
      <c r="E7" s="613" t="s">
        <v>1545</v>
      </c>
      <c r="F7" s="613" t="s">
        <v>1546</v>
      </c>
    </row>
    <row r="8" spans="1:8">
      <c r="B8" s="1640" t="s">
        <v>947</v>
      </c>
      <c r="C8" s="1616"/>
      <c r="D8" s="1616"/>
      <c r="E8" s="1616"/>
      <c r="F8" s="1616"/>
    </row>
    <row r="9" spans="1:8">
      <c r="B9" s="314"/>
    </row>
    <row r="10" spans="1:8">
      <c r="B10" s="314"/>
    </row>
    <row r="11" spans="1:8">
      <c r="C11" s="314"/>
      <c r="D11" s="311"/>
      <c r="E11" s="311"/>
    </row>
    <row r="12" spans="1:8" ht="92.4">
      <c r="B12" s="78"/>
      <c r="C12" s="170"/>
      <c r="D12" s="1634" t="s">
        <v>87</v>
      </c>
      <c r="E12" s="451" t="s">
        <v>122</v>
      </c>
      <c r="F12" s="303" t="s">
        <v>369</v>
      </c>
    </row>
    <row r="13" spans="1:8" ht="26.4">
      <c r="B13" s="80"/>
      <c r="C13" s="171"/>
      <c r="D13" s="1635"/>
      <c r="E13" s="44" t="s">
        <v>831</v>
      </c>
      <c r="F13" s="578" t="s">
        <v>919</v>
      </c>
    </row>
    <row r="14" spans="1:8">
      <c r="B14" s="84"/>
      <c r="C14" s="172"/>
      <c r="D14" s="1636"/>
      <c r="E14" s="340" t="s">
        <v>1111</v>
      </c>
      <c r="F14" s="340" t="s">
        <v>1112</v>
      </c>
    </row>
    <row r="15" spans="1:8" ht="39.6">
      <c r="A15" s="610" t="s">
        <v>1288</v>
      </c>
      <c r="B15" s="340" t="s">
        <v>1111</v>
      </c>
      <c r="C15" s="576" t="s">
        <v>131</v>
      </c>
      <c r="D15" s="306" t="s">
        <v>351</v>
      </c>
      <c r="E15" s="704"/>
      <c r="F15" s="853"/>
    </row>
    <row r="16" spans="1:8" ht="26.4">
      <c r="A16" s="610" t="s">
        <v>1289</v>
      </c>
      <c r="B16" s="340" t="s">
        <v>1112</v>
      </c>
      <c r="C16" s="548" t="s">
        <v>352</v>
      </c>
      <c r="D16" s="365" t="s">
        <v>353</v>
      </c>
      <c r="E16" s="705"/>
      <c r="F16" s="854"/>
    </row>
    <row r="17" spans="1:6" ht="26.4">
      <c r="A17" s="610" t="s">
        <v>1290</v>
      </c>
      <c r="B17" s="340" t="s">
        <v>1113</v>
      </c>
      <c r="C17" s="548" t="s">
        <v>354</v>
      </c>
      <c r="D17" s="365" t="s">
        <v>355</v>
      </c>
      <c r="E17" s="705"/>
      <c r="F17" s="854"/>
    </row>
    <row r="18" spans="1:6" ht="26.4">
      <c r="A18" s="610" t="s">
        <v>1291</v>
      </c>
      <c r="B18" s="340" t="s">
        <v>1114</v>
      </c>
      <c r="C18" s="548" t="s">
        <v>356</v>
      </c>
      <c r="D18" s="365" t="s">
        <v>357</v>
      </c>
      <c r="E18" s="705"/>
      <c r="F18" s="854"/>
    </row>
    <row r="19" spans="1:6" ht="26.4">
      <c r="A19" s="610" t="s">
        <v>1292</v>
      </c>
      <c r="B19" s="340" t="s">
        <v>1115</v>
      </c>
      <c r="C19" s="558" t="s">
        <v>133</v>
      </c>
      <c r="D19" s="343" t="s">
        <v>2</v>
      </c>
      <c r="E19" s="706">
        <f>SUM(E20:E24)</f>
        <v>0</v>
      </c>
      <c r="F19" s="706">
        <f>SUM(F20:F24)</f>
        <v>0</v>
      </c>
    </row>
    <row r="20" spans="1:6" ht="26.4">
      <c r="A20" s="610" t="s">
        <v>1293</v>
      </c>
      <c r="B20" s="340" t="s">
        <v>1120</v>
      </c>
      <c r="C20" s="398" t="s">
        <v>358</v>
      </c>
      <c r="D20" s="365" t="s">
        <v>359</v>
      </c>
      <c r="E20" s="705"/>
      <c r="F20" s="705"/>
    </row>
    <row r="21" spans="1:6" ht="26.4">
      <c r="A21" s="610" t="s">
        <v>1294</v>
      </c>
      <c r="B21" s="340" t="s">
        <v>1122</v>
      </c>
      <c r="C21" s="546" t="s">
        <v>85</v>
      </c>
      <c r="D21" s="365" t="s">
        <v>360</v>
      </c>
      <c r="E21" s="705"/>
      <c r="F21" s="705"/>
    </row>
    <row r="22" spans="1:6" ht="26.4">
      <c r="A22" s="610" t="s">
        <v>1295</v>
      </c>
      <c r="B22" s="340" t="s">
        <v>1124</v>
      </c>
      <c r="C22" s="398" t="s">
        <v>361</v>
      </c>
      <c r="D22" s="365" t="s">
        <v>353</v>
      </c>
      <c r="E22" s="705"/>
      <c r="F22" s="705"/>
    </row>
    <row r="23" spans="1:6" ht="26.4">
      <c r="A23" s="610" t="s">
        <v>1304</v>
      </c>
      <c r="B23" s="340" t="s">
        <v>1164</v>
      </c>
      <c r="C23" s="398" t="s">
        <v>362</v>
      </c>
      <c r="D23" s="365" t="s">
        <v>355</v>
      </c>
      <c r="E23" s="705"/>
      <c r="F23" s="705"/>
    </row>
    <row r="24" spans="1:6" ht="26.4">
      <c r="A24" s="610" t="s">
        <v>1305</v>
      </c>
      <c r="B24" s="340" t="s">
        <v>1166</v>
      </c>
      <c r="C24" s="449" t="s">
        <v>363</v>
      </c>
      <c r="D24" s="366" t="s">
        <v>357</v>
      </c>
      <c r="E24" s="705"/>
      <c r="F24" s="705"/>
    </row>
    <row r="25" spans="1:6" ht="26.4">
      <c r="A25" s="610" t="s">
        <v>1306</v>
      </c>
      <c r="B25" s="340" t="s">
        <v>1168</v>
      </c>
      <c r="C25" s="411" t="s">
        <v>134</v>
      </c>
      <c r="D25" s="343" t="s">
        <v>364</v>
      </c>
      <c r="E25" s="706">
        <f>SUM(E26:E31)</f>
        <v>0</v>
      </c>
      <c r="F25" s="706">
        <f>SUM(F26:F31)</f>
        <v>0</v>
      </c>
    </row>
    <row r="26" spans="1:6" ht="26.4">
      <c r="A26" s="610" t="s">
        <v>1307</v>
      </c>
      <c r="B26" s="340" t="s">
        <v>1169</v>
      </c>
      <c r="C26" s="398" t="s">
        <v>358</v>
      </c>
      <c r="D26" s="365" t="s">
        <v>359</v>
      </c>
      <c r="E26" s="705"/>
      <c r="F26" s="705"/>
    </row>
    <row r="27" spans="1:6" ht="26.4">
      <c r="A27" s="610" t="s">
        <v>1308</v>
      </c>
      <c r="B27" s="340" t="s">
        <v>1171</v>
      </c>
      <c r="C27" s="546" t="s">
        <v>85</v>
      </c>
      <c r="D27" s="365" t="s">
        <v>360</v>
      </c>
      <c r="E27" s="705"/>
      <c r="F27" s="705"/>
    </row>
    <row r="28" spans="1:6" ht="26.4">
      <c r="A28" s="610" t="s">
        <v>1309</v>
      </c>
      <c r="B28" s="340" t="s">
        <v>1173</v>
      </c>
      <c r="C28" s="398" t="s">
        <v>361</v>
      </c>
      <c r="D28" s="365" t="s">
        <v>353</v>
      </c>
      <c r="E28" s="705"/>
      <c r="F28" s="705"/>
    </row>
    <row r="29" spans="1:6" ht="26.4">
      <c r="A29" s="610" t="s">
        <v>1310</v>
      </c>
      <c r="B29" s="340" t="s">
        <v>1175</v>
      </c>
      <c r="C29" s="398" t="s">
        <v>362</v>
      </c>
      <c r="D29" s="365" t="s">
        <v>355</v>
      </c>
      <c r="E29" s="705"/>
      <c r="F29" s="705"/>
    </row>
    <row r="30" spans="1:6" ht="26.4">
      <c r="A30" s="610" t="s">
        <v>1625</v>
      </c>
      <c r="B30" s="340" t="s">
        <v>1191</v>
      </c>
      <c r="C30" s="449" t="s">
        <v>363</v>
      </c>
      <c r="D30" s="365" t="s">
        <v>357</v>
      </c>
      <c r="E30" s="705"/>
      <c r="F30" s="705"/>
    </row>
    <row r="31" spans="1:6" ht="26.4">
      <c r="A31" s="610" t="s">
        <v>1626</v>
      </c>
      <c r="B31" s="340" t="s">
        <v>1192</v>
      </c>
      <c r="C31" s="575" t="s">
        <v>365</v>
      </c>
      <c r="D31" s="559" t="s">
        <v>366</v>
      </c>
      <c r="E31" s="707"/>
      <c r="F31" s="707"/>
    </row>
    <row r="32" spans="1:6" ht="52.8">
      <c r="A32" s="610" t="s">
        <v>1627</v>
      </c>
      <c r="B32" s="340" t="s">
        <v>1193</v>
      </c>
      <c r="C32" s="403" t="s">
        <v>948</v>
      </c>
      <c r="D32" s="356" t="s">
        <v>135</v>
      </c>
      <c r="E32" s="708">
        <f>E15+E19+E25</f>
        <v>0</v>
      </c>
      <c r="F32" s="708">
        <f>F19+F25</f>
        <v>0</v>
      </c>
    </row>
  </sheetData>
  <mergeCells count="3">
    <mergeCell ref="D12:D14"/>
    <mergeCell ref="B6:F6"/>
    <mergeCell ref="B8:F8"/>
  </mergeCells>
  <pageMargins left="0.7" right="0.7" top="0.75" bottom="0.75" header="0.3" footer="0.3"/>
  <pageSetup paperSize="9" scale="65" orientation="portrait" horizontalDpi="300" verticalDpi="300" r:id="rId1"/>
  <headerFooter>
    <oddHeader>&amp;C&amp;"Calibri"&amp;10&amp;K000000Internal&amp;1#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/>
  <dimension ref="A1:H28"/>
  <sheetViews>
    <sheetView showGridLines="0" topLeftCell="A17" zoomScaleNormal="100" zoomScaleSheetLayoutView="80" workbookViewId="0">
      <selection activeCell="K28" sqref="K28"/>
    </sheetView>
  </sheetViews>
  <sheetFormatPr defaultColWidth="9.109375" defaultRowHeight="13.2"/>
  <cols>
    <col min="1" max="1" width="2.6640625" style="610" customWidth="1"/>
    <col min="2" max="2" width="12.33203125" style="1" customWidth="1"/>
    <col min="3" max="3" width="39.6640625" style="1" customWidth="1"/>
    <col min="4" max="4" width="29.88671875" style="1" customWidth="1"/>
    <col min="5" max="6" width="21.6640625" style="1" customWidth="1"/>
    <col min="7" max="16384" width="9.109375" style="1"/>
  </cols>
  <sheetData>
    <row r="1" spans="1:8" s="613" customFormat="1" ht="11.4">
      <c r="A1" s="610" t="s">
        <v>772</v>
      </c>
      <c r="B1" s="653" t="s">
        <v>1544</v>
      </c>
      <c r="C1" s="656"/>
      <c r="D1" s="656"/>
    </row>
    <row r="2" spans="1:8" s="222" customFormat="1">
      <c r="A2" s="610"/>
      <c r="B2" s="277" t="s">
        <v>111</v>
      </c>
      <c r="C2" s="670" t="str">
        <f>Index!C2</f>
        <v>BUIN9561</v>
      </c>
      <c r="D2" s="671" t="str">
        <f>Index!D2</f>
        <v>Алианц Банк България АД</v>
      </c>
    </row>
    <row r="3" spans="1:8" s="222" customFormat="1" ht="23.4">
      <c r="A3" s="610"/>
      <c r="B3" s="277" t="s">
        <v>112</v>
      </c>
      <c r="C3" s="672" t="str">
        <f>Index!C3</f>
        <v>30.09.2022</v>
      </c>
      <c r="D3" s="673"/>
    </row>
    <row r="4" spans="1:8" s="222" customFormat="1" ht="23.4">
      <c r="A4" s="610"/>
      <c r="B4" s="277" t="s">
        <v>113</v>
      </c>
      <c r="C4" s="674" t="s">
        <v>1783</v>
      </c>
      <c r="D4"/>
    </row>
    <row r="5" spans="1:8" s="222" customFormat="1" ht="22.8">
      <c r="A5" s="610"/>
      <c r="B5" s="278" t="s">
        <v>114</v>
      </c>
      <c r="C5" s="220" t="s">
        <v>115</v>
      </c>
      <c r="D5" s="223" t="s">
        <v>116</v>
      </c>
      <c r="E5" s="224" t="s">
        <v>823</v>
      </c>
      <c r="F5" s="225"/>
    </row>
    <row r="6" spans="1:8" ht="32.25" customHeight="1">
      <c r="B6" s="1615" t="s">
        <v>942</v>
      </c>
      <c r="C6" s="1616"/>
      <c r="D6" s="1616"/>
      <c r="E6" s="1616"/>
      <c r="F6" s="311"/>
      <c r="G6" s="311"/>
      <c r="H6" s="311"/>
    </row>
    <row r="7" spans="1:8" s="613" customFormat="1" ht="10.199999999999999">
      <c r="A7" s="610">
        <v>5</v>
      </c>
      <c r="E7" s="613" t="s">
        <v>1545</v>
      </c>
      <c r="F7" s="613" t="s">
        <v>1546</v>
      </c>
    </row>
    <row r="8" spans="1:8">
      <c r="B8" s="1640" t="s">
        <v>370</v>
      </c>
      <c r="C8" s="1616"/>
      <c r="D8" s="1616"/>
      <c r="E8" s="1616"/>
    </row>
    <row r="9" spans="1:8">
      <c r="B9" s="314"/>
    </row>
    <row r="10" spans="1:8">
      <c r="B10" s="314"/>
    </row>
    <row r="12" spans="1:8" ht="92.4">
      <c r="B12" s="78"/>
      <c r="C12" s="170"/>
      <c r="D12" s="1641" t="s">
        <v>87</v>
      </c>
      <c r="E12" s="451" t="s">
        <v>122</v>
      </c>
      <c r="F12" s="303" t="s">
        <v>369</v>
      </c>
    </row>
    <row r="13" spans="1:8" ht="26.4">
      <c r="B13" s="80"/>
      <c r="C13" s="171"/>
      <c r="D13" s="1642"/>
      <c r="E13" s="44" t="s">
        <v>831</v>
      </c>
      <c r="F13" s="578" t="s">
        <v>919</v>
      </c>
    </row>
    <row r="14" spans="1:8">
      <c r="B14" s="84"/>
      <c r="C14" s="172"/>
      <c r="D14" s="1643"/>
      <c r="E14" s="340" t="s">
        <v>1111</v>
      </c>
      <c r="F14" s="340" t="s">
        <v>1112</v>
      </c>
    </row>
    <row r="15" spans="1:8" ht="33" customHeight="1">
      <c r="A15" s="610" t="s">
        <v>1293</v>
      </c>
      <c r="B15" s="340" t="s">
        <v>1120</v>
      </c>
      <c r="C15" s="349" t="s">
        <v>133</v>
      </c>
      <c r="D15" s="343" t="s">
        <v>2</v>
      </c>
      <c r="E15" s="675">
        <f>SUM(E16:E20)</f>
        <v>0</v>
      </c>
      <c r="F15" s="676">
        <f>SUM(F16:F20)</f>
        <v>0</v>
      </c>
    </row>
    <row r="16" spans="1:8" ht="33" customHeight="1">
      <c r="A16" s="610" t="s">
        <v>1294</v>
      </c>
      <c r="B16" s="340" t="s">
        <v>1122</v>
      </c>
      <c r="C16" s="546" t="s">
        <v>358</v>
      </c>
      <c r="D16" s="365" t="s">
        <v>359</v>
      </c>
      <c r="E16" s="677"/>
      <c r="F16" s="678"/>
    </row>
    <row r="17" spans="1:6" ht="33" customHeight="1">
      <c r="A17" s="610" t="s">
        <v>1295</v>
      </c>
      <c r="B17" s="340" t="s">
        <v>1124</v>
      </c>
      <c r="C17" s="546" t="s">
        <v>85</v>
      </c>
      <c r="D17" s="365" t="s">
        <v>360</v>
      </c>
      <c r="E17" s="677"/>
      <c r="F17" s="678"/>
    </row>
    <row r="18" spans="1:6" ht="33" customHeight="1">
      <c r="A18" s="610" t="s">
        <v>1304</v>
      </c>
      <c r="B18" s="340" t="s">
        <v>1164</v>
      </c>
      <c r="C18" s="546" t="s">
        <v>361</v>
      </c>
      <c r="D18" s="365" t="s">
        <v>353</v>
      </c>
      <c r="E18" s="677"/>
      <c r="F18" s="678"/>
    </row>
    <row r="19" spans="1:6" ht="33" customHeight="1">
      <c r="A19" s="610" t="s">
        <v>1305</v>
      </c>
      <c r="B19" s="340" t="s">
        <v>1166</v>
      </c>
      <c r="C19" s="546" t="s">
        <v>362</v>
      </c>
      <c r="D19" s="365" t="s">
        <v>355</v>
      </c>
      <c r="E19" s="677"/>
      <c r="F19" s="678"/>
    </row>
    <row r="20" spans="1:6" ht="33" customHeight="1">
      <c r="A20" s="610" t="s">
        <v>1306</v>
      </c>
      <c r="B20" s="340" t="s">
        <v>1168</v>
      </c>
      <c r="C20" s="449" t="s">
        <v>363</v>
      </c>
      <c r="D20" s="366" t="s">
        <v>357</v>
      </c>
      <c r="E20" s="677"/>
      <c r="F20" s="678"/>
    </row>
    <row r="21" spans="1:6" ht="33" customHeight="1">
      <c r="A21" s="610" t="s">
        <v>1307</v>
      </c>
      <c r="B21" s="340" t="s">
        <v>1169</v>
      </c>
      <c r="C21" s="579" t="s">
        <v>134</v>
      </c>
      <c r="D21" s="343" t="s">
        <v>364</v>
      </c>
      <c r="E21" s="675">
        <f>SUM(E22:E27)</f>
        <v>0</v>
      </c>
      <c r="F21" s="676">
        <f>SUM(F22:F27)</f>
        <v>0</v>
      </c>
    </row>
    <row r="22" spans="1:6" ht="33" customHeight="1">
      <c r="A22" s="610" t="s">
        <v>1308</v>
      </c>
      <c r="B22" s="340" t="s">
        <v>1171</v>
      </c>
      <c r="C22" s="546" t="s">
        <v>358</v>
      </c>
      <c r="D22" s="365" t="s">
        <v>359</v>
      </c>
      <c r="E22" s="677"/>
      <c r="F22" s="678"/>
    </row>
    <row r="23" spans="1:6" ht="33" customHeight="1">
      <c r="A23" s="610" t="s">
        <v>1309</v>
      </c>
      <c r="B23" s="340" t="s">
        <v>1173</v>
      </c>
      <c r="C23" s="546" t="s">
        <v>85</v>
      </c>
      <c r="D23" s="365" t="s">
        <v>360</v>
      </c>
      <c r="E23" s="677"/>
      <c r="F23" s="678"/>
    </row>
    <row r="24" spans="1:6" ht="33" customHeight="1">
      <c r="A24" s="610" t="s">
        <v>1310</v>
      </c>
      <c r="B24" s="340" t="s">
        <v>1175</v>
      </c>
      <c r="C24" s="546" t="s">
        <v>361</v>
      </c>
      <c r="D24" s="365" t="s">
        <v>353</v>
      </c>
      <c r="E24" s="677"/>
      <c r="F24" s="678"/>
    </row>
    <row r="25" spans="1:6" ht="33" customHeight="1">
      <c r="A25" s="610" t="s">
        <v>1625</v>
      </c>
      <c r="B25" s="340" t="s">
        <v>1191</v>
      </c>
      <c r="C25" s="546" t="s">
        <v>362</v>
      </c>
      <c r="D25" s="365" t="s">
        <v>355</v>
      </c>
      <c r="E25" s="677"/>
      <c r="F25" s="678"/>
    </row>
    <row r="26" spans="1:6" ht="33" customHeight="1">
      <c r="A26" s="610" t="s">
        <v>1626</v>
      </c>
      <c r="B26" s="340" t="s">
        <v>1192</v>
      </c>
      <c r="C26" s="546" t="s">
        <v>363</v>
      </c>
      <c r="D26" s="365" t="s">
        <v>357</v>
      </c>
      <c r="E26" s="677"/>
      <c r="F26" s="678"/>
    </row>
    <row r="27" spans="1:6" ht="33" customHeight="1">
      <c r="A27" s="610" t="s">
        <v>1627</v>
      </c>
      <c r="B27" s="340" t="s">
        <v>1193</v>
      </c>
      <c r="C27" s="547" t="s">
        <v>365</v>
      </c>
      <c r="D27" s="559" t="s">
        <v>366</v>
      </c>
      <c r="E27" s="679"/>
      <c r="F27" s="680"/>
    </row>
    <row r="28" spans="1:6" ht="39.6">
      <c r="A28" s="610" t="s">
        <v>1628</v>
      </c>
      <c r="B28" s="340" t="s">
        <v>1194</v>
      </c>
      <c r="C28" s="403" t="s">
        <v>371</v>
      </c>
      <c r="D28" s="580" t="s">
        <v>137</v>
      </c>
      <c r="E28" s="681">
        <f>E15+E21</f>
        <v>0</v>
      </c>
      <c r="F28" s="682">
        <f>F15+F21</f>
        <v>0</v>
      </c>
    </row>
  </sheetData>
  <mergeCells count="3">
    <mergeCell ref="D12:D14"/>
    <mergeCell ref="B6:E6"/>
    <mergeCell ref="B8:E8"/>
  </mergeCells>
  <pageMargins left="0.7" right="0.7" top="0.75" bottom="0.75" header="0.3" footer="0.3"/>
  <pageSetup paperSize="9" scale="70" orientation="portrait" horizontalDpi="300" verticalDpi="30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38</vt:i4>
      </vt:variant>
    </vt:vector>
  </HeadingPairs>
  <TitlesOfParts>
    <vt:vector size="81" baseType="lpstr">
      <vt:lpstr>Index</vt:lpstr>
      <vt:lpstr>F_01.01</vt:lpstr>
      <vt:lpstr>F_01.02</vt:lpstr>
      <vt:lpstr>F_01.03</vt:lpstr>
      <vt:lpstr>F_02.00</vt:lpstr>
      <vt:lpstr>F_03.00</vt:lpstr>
      <vt:lpstr>F_04.01</vt:lpstr>
      <vt:lpstr>F_04.02.1</vt:lpstr>
      <vt:lpstr>F_04.02.2</vt:lpstr>
      <vt:lpstr>F_04.03.1</vt:lpstr>
      <vt:lpstr>F_04.04.1</vt:lpstr>
      <vt:lpstr>F_04.05</vt:lpstr>
      <vt:lpstr>F_05.01</vt:lpstr>
      <vt:lpstr>F_06.01</vt:lpstr>
      <vt:lpstr>F_07.01</vt:lpstr>
      <vt:lpstr>F_08.01</vt:lpstr>
      <vt:lpstr>F_08.02</vt:lpstr>
      <vt:lpstr>F_09.01.1</vt:lpstr>
      <vt:lpstr>F_09.02</vt:lpstr>
      <vt:lpstr>F_10.00</vt:lpstr>
      <vt:lpstr>F_11.01</vt:lpstr>
      <vt:lpstr>F_11.03</vt:lpstr>
      <vt:lpstr>F_11.04</vt:lpstr>
      <vt:lpstr>F_12.01</vt:lpstr>
      <vt:lpstr>F_12.02</vt:lpstr>
      <vt:lpstr>F_13.01</vt:lpstr>
      <vt:lpstr>F_13.02.1</vt:lpstr>
      <vt:lpstr>F_13.03.1</vt:lpstr>
      <vt:lpstr>F_14.00</vt:lpstr>
      <vt:lpstr>F_15.00</vt:lpstr>
      <vt:lpstr>F_16.01</vt:lpstr>
      <vt:lpstr>F_16.02</vt:lpstr>
      <vt:lpstr>F_16.03</vt:lpstr>
      <vt:lpstr>F_16.04.1</vt:lpstr>
      <vt:lpstr>F_16.04</vt:lpstr>
      <vt:lpstr>F_16.05</vt:lpstr>
      <vt:lpstr>F_16.06</vt:lpstr>
      <vt:lpstr>F_16.07</vt:lpstr>
      <vt:lpstr>F_16.08</vt:lpstr>
      <vt:lpstr>F_18.00</vt:lpstr>
      <vt:lpstr>F_18.01</vt:lpstr>
      <vt:lpstr>F_18.02</vt:lpstr>
      <vt:lpstr>F_19.00</vt:lpstr>
      <vt:lpstr>F_01.01!Print_Area</vt:lpstr>
      <vt:lpstr>F_01.02!Print_Area</vt:lpstr>
      <vt:lpstr>F_01.03!Print_Area</vt:lpstr>
      <vt:lpstr>F_02.00!Print_Area</vt:lpstr>
      <vt:lpstr>F_03.00!Print_Area</vt:lpstr>
      <vt:lpstr>F_04.01!Print_Area</vt:lpstr>
      <vt:lpstr>F_04.02.1!Print_Area</vt:lpstr>
      <vt:lpstr>F_04.02.2!Print_Area</vt:lpstr>
      <vt:lpstr>F_04.03.1!Print_Area</vt:lpstr>
      <vt:lpstr>F_04.04.1!Print_Area</vt:lpstr>
      <vt:lpstr>F_04.05!Print_Area</vt:lpstr>
      <vt:lpstr>F_05.01!Print_Area</vt:lpstr>
      <vt:lpstr>F_06.01!Print_Area</vt:lpstr>
      <vt:lpstr>F_07.01!Print_Area</vt:lpstr>
      <vt:lpstr>F_08.01!Print_Area</vt:lpstr>
      <vt:lpstr>F_09.01.1!Print_Area</vt:lpstr>
      <vt:lpstr>F_09.02!Print_Area</vt:lpstr>
      <vt:lpstr>F_10.00!Print_Area</vt:lpstr>
      <vt:lpstr>F_11.01!Print_Area</vt:lpstr>
      <vt:lpstr>F_11.03!Print_Area</vt:lpstr>
      <vt:lpstr>F_11.04!Print_Area</vt:lpstr>
      <vt:lpstr>F_12.01!Print_Area</vt:lpstr>
      <vt:lpstr>F_12.02!Print_Area</vt:lpstr>
      <vt:lpstr>F_13.01!Print_Area</vt:lpstr>
      <vt:lpstr>F_14.00!Print_Area</vt:lpstr>
      <vt:lpstr>F_15.00!Print_Area</vt:lpstr>
      <vt:lpstr>F_16.01!Print_Area</vt:lpstr>
      <vt:lpstr>F_16.02!Print_Area</vt:lpstr>
      <vt:lpstr>F_16.03!Print_Area</vt:lpstr>
      <vt:lpstr>F_16.04!Print_Area</vt:lpstr>
      <vt:lpstr>F_16.04.1!Print_Area</vt:lpstr>
      <vt:lpstr>F_16.05!Print_Area</vt:lpstr>
      <vt:lpstr>F_16.06!Print_Area</vt:lpstr>
      <vt:lpstr>F_16.07!Print_Area</vt:lpstr>
      <vt:lpstr>F_18.00!Print_Area</vt:lpstr>
      <vt:lpstr>F_19.00!Print_Area</vt:lpstr>
      <vt:lpstr>F_18.00!Print_Titles</vt:lpstr>
      <vt:lpstr>F_19.00!Print_Titles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Зоя Стефанова</cp:lastModifiedBy>
  <cp:lastPrinted>2022-11-02T10:58:59Z</cp:lastPrinted>
  <dcterms:created xsi:type="dcterms:W3CDTF">2005-12-22T16:09:37Z</dcterms:created>
  <dcterms:modified xsi:type="dcterms:W3CDTF">2023-03-08T09:03:25Z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63bc15e-e7bf-41c1-bdb3-03882d8a2e2c_Enabled">
    <vt:lpwstr>true</vt:lpwstr>
  </property>
  <property fmtid="{D5CDD505-2E9C-101B-9397-08002B2CF9AE}" pid="4" name="MSIP_Label_863bc15e-e7bf-41c1-bdb3-03882d8a2e2c_SetDate">
    <vt:lpwstr>2023-03-08T09:03:24Z</vt:lpwstr>
  </property>
  <property fmtid="{D5CDD505-2E9C-101B-9397-08002B2CF9AE}" pid="5" name="MSIP_Label_863bc15e-e7bf-41c1-bdb3-03882d8a2e2c_Method">
    <vt:lpwstr>Privileged</vt:lpwstr>
  </property>
  <property fmtid="{D5CDD505-2E9C-101B-9397-08002B2CF9AE}" pid="6" name="MSIP_Label_863bc15e-e7bf-41c1-bdb3-03882d8a2e2c_Name">
    <vt:lpwstr>863bc15e-e7bf-41c1-bdb3-03882d8a2e2c</vt:lpwstr>
  </property>
  <property fmtid="{D5CDD505-2E9C-101B-9397-08002B2CF9AE}" pid="7" name="MSIP_Label_863bc15e-e7bf-41c1-bdb3-03882d8a2e2c_SiteId">
    <vt:lpwstr>6e06e42d-6925-47c6-b9e7-9581c7ca302a</vt:lpwstr>
  </property>
  <property fmtid="{D5CDD505-2E9C-101B-9397-08002B2CF9AE}" pid="8" name="MSIP_Label_863bc15e-e7bf-41c1-bdb3-03882d8a2e2c_ActionId">
    <vt:lpwstr>62759fa2-983b-42cc-b81b-dbbffe7ca846</vt:lpwstr>
  </property>
  <property fmtid="{D5CDD505-2E9C-101B-9397-08002B2CF9AE}" pid="9" name="MSIP_Label_863bc15e-e7bf-41c1-bdb3-03882d8a2e2c_ContentBits">
    <vt:lpwstr>1</vt:lpwstr>
  </property>
</Properties>
</file>